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385" tabRatio="754" activeTab="3"/>
  </bookViews>
  <sheets>
    <sheet name="申込一覧表記入方法" sheetId="1" r:id="rId1"/>
    <sheet name="申込リレー票記入方法" sheetId="2" r:id="rId2"/>
    <sheet name="参照表" sheetId="3" r:id="rId3"/>
    <sheet name="申込一覧表" sheetId="4" r:id="rId4"/>
    <sheet name="申込リレー票" sheetId="5" r:id="rId5"/>
    <sheet name="参加料" sheetId="6" r:id="rId6"/>
  </sheets>
  <definedNames>
    <definedName name="_Order1" hidden="1">255</definedName>
    <definedName name="_Order2" hidden="1">255</definedName>
    <definedName name="\a" localSheetId="2">#REF!</definedName>
    <definedName name="\a">#REF!</definedName>
    <definedName name="\b" localSheetId="2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xlnm.Print_Area" localSheetId="5">'参加料'!$A$1:$H$50</definedName>
    <definedName name="_xlnm.Print_Area" localSheetId="4">'申込リレー票'!$B$1:$R$50</definedName>
    <definedName name="_xlnm.Print_Area" localSheetId="1">'申込リレー票記入方法'!$A$1:$L$42</definedName>
    <definedName name="_xlnm.Print_Area" localSheetId="3">'申込一覧表'!$B$1:$R$152</definedName>
    <definedName name="_xlnm.Print_Area" localSheetId="0">'申込一覧表記入方法'!$A$1:$Q$85</definedName>
    <definedName name="PRINT_AREA_MI" localSheetId="2">#REF!</definedName>
    <definedName name="PRINT_AREA_MI">#REF!</definedName>
    <definedName name="PRINT_AREA_MI1">#REF!</definedName>
    <definedName name="PRINT_AREA1">#REF!</definedName>
    <definedName name="_xlnm.Print_Titles">#N/A</definedName>
    <definedName name="PRINT_TITLES_MI">#N/A</definedName>
  </definedNames>
  <calcPr fullCalcOnLoad="1"/>
</workbook>
</file>

<file path=xl/sharedStrings.xml><?xml version="1.0" encoding="utf-8"?>
<sst xmlns="http://schemas.openxmlformats.org/spreadsheetml/2006/main" count="2404" uniqueCount="1470">
  <si>
    <t>山城陸上競技協会主催大会申込用紙の記入方法</t>
  </si>
  <si>
    <r>
      <t>　</t>
    </r>
    <r>
      <rPr>
        <b/>
        <u val="single"/>
        <sz val="14"/>
        <rFont val="ＭＳ Ｐ明朝"/>
        <family val="1"/>
      </rPr>
      <t>□　最初に</t>
    </r>
  </si>
  <si>
    <r>
      <t>　</t>
    </r>
    <r>
      <rPr>
        <b/>
        <u val="single"/>
        <sz val="14"/>
        <rFont val="ＭＳ Ｐ明朝"/>
        <family val="1"/>
      </rPr>
      <t>□　次いで</t>
    </r>
  </si>
  <si>
    <t>（3）出場する競技者のデータを、添付の参照表を確認しながら入力します。</t>
  </si>
  <si>
    <r>
      <t>　</t>
    </r>
    <r>
      <rPr>
        <b/>
        <u val="single"/>
        <sz val="14"/>
        <rFont val="ＭＳ Ｐ明朝"/>
        <family val="1"/>
      </rPr>
      <t>□　頭番号、主番号、枝番号について</t>
    </r>
  </si>
  <si>
    <r>
      <t>　</t>
    </r>
    <r>
      <rPr>
        <b/>
        <u val="single"/>
        <sz val="14"/>
        <rFont val="ＭＳ Ｐ明朝"/>
        <family val="1"/>
      </rPr>
      <t>□　持ち記録の記入について</t>
    </r>
  </si>
  <si>
    <t>（5）記入例を参照して、コード化して記入してください。（プログラムの組編成に反映されます）</t>
  </si>
  <si>
    <t>（記入例）</t>
  </si>
  <si>
    <t>100ｍ</t>
  </si>
  <si>
    <t>　12”80  ➩  1280</t>
  </si>
  <si>
    <t>走高跳</t>
  </si>
  <si>
    <t>　1ｍ85  ➩  185</t>
  </si>
  <si>
    <t>200ｍ</t>
  </si>
  <si>
    <t>　22”07  ➩  2207</t>
  </si>
  <si>
    <t>走幅跳</t>
  </si>
  <si>
    <t>　7ｍ02  ➩  702</t>
  </si>
  <si>
    <t>400ｍ</t>
  </si>
  <si>
    <t>　1’01”25  ➩  10125</t>
  </si>
  <si>
    <t>砲丸投</t>
  </si>
  <si>
    <t>　12ｍ60  ➩  1260</t>
  </si>
  <si>
    <t>800ｍ</t>
  </si>
  <si>
    <t>　2’30”33  ➩  23033</t>
  </si>
  <si>
    <t>4×100ｍR</t>
  </si>
  <si>
    <t>　42”12  ➩  4212</t>
  </si>
  <si>
    <t>1500ｍ</t>
  </si>
  <si>
    <t>　4’21”04  ➩  42104</t>
  </si>
  <si>
    <t>5000ｍ</t>
  </si>
  <si>
    <t>　14’18”25  ➩  141825</t>
  </si>
  <si>
    <t>※2’30”00  ➩  23000</t>
  </si>
  <si>
    <t>※2’30” ➩  23000</t>
  </si>
  <si>
    <t>　　（手動の場合も1/100秒部分を足して記入します）</t>
  </si>
  <si>
    <r>
      <t>　</t>
    </r>
    <r>
      <rPr>
        <b/>
        <u val="single"/>
        <sz val="14"/>
        <rFont val="ＭＳ Ｐ明朝"/>
        <family val="1"/>
      </rPr>
      <t>□　リレーのエントリー（申し込み）</t>
    </r>
  </si>
  <si>
    <t>種目</t>
  </si>
  <si>
    <t>所属</t>
  </si>
  <si>
    <t>競技会参照テーブル</t>
  </si>
  <si>
    <t>性別</t>
  </si>
  <si>
    <t>所属区分</t>
  </si>
  <si>
    <t>登録府県名</t>
  </si>
  <si>
    <t>変換表</t>
  </si>
  <si>
    <t>競技会</t>
  </si>
  <si>
    <t>競技
グループ</t>
  </si>
  <si>
    <t>種目番号</t>
  </si>
  <si>
    <t>種別</t>
  </si>
  <si>
    <t>種目名</t>
  </si>
  <si>
    <t>備考</t>
  </si>
  <si>
    <t>コード</t>
  </si>
  <si>
    <t>所属名</t>
  </si>
  <si>
    <t>番号</t>
  </si>
  <si>
    <t>競技会ｺｰﾄﾞ</t>
  </si>
  <si>
    <t xml:space="preserve">  月日</t>
  </si>
  <si>
    <t xml:space="preserve">  月日1</t>
  </si>
  <si>
    <t>回</t>
  </si>
  <si>
    <t xml:space="preserve"> 大  会  名</t>
  </si>
  <si>
    <t xml:space="preserve"> 大会名(略称)</t>
  </si>
  <si>
    <t>競技場</t>
  </si>
  <si>
    <t>対象</t>
  </si>
  <si>
    <t>府県名</t>
  </si>
  <si>
    <t>"</t>
  </si>
  <si>
    <t>'</t>
  </si>
  <si>
    <t>ﾟ</t>
  </si>
  <si>
    <t>m</t>
  </si>
  <si>
    <t>点</t>
  </si>
  <si>
    <t xml:space="preserve">トラック
　　(ダッシュ) </t>
  </si>
  <si>
    <t xml:space="preserve"> </t>
  </si>
  <si>
    <t>07491619</t>
  </si>
  <si>
    <t>2007/4/16</t>
  </si>
  <si>
    <t>京都学生選手権</t>
  </si>
  <si>
    <t>京都学生</t>
  </si>
  <si>
    <t>西京極</t>
  </si>
  <si>
    <t>女子</t>
  </si>
  <si>
    <t>一般</t>
  </si>
  <si>
    <t>(一般男子砲丸投)</t>
  </si>
  <si>
    <t>北海道</t>
  </si>
  <si>
    <t>2007/4/17</t>
  </si>
  <si>
    <t>男子</t>
  </si>
  <si>
    <t>大学・一般</t>
  </si>
  <si>
    <t>青森</t>
  </si>
  <si>
    <t>記録3</t>
  </si>
  <si>
    <t>手電</t>
  </si>
  <si>
    <t>風1</t>
  </si>
  <si>
    <t>備考1</t>
  </si>
  <si>
    <t>記録</t>
  </si>
  <si>
    <t>風</t>
  </si>
  <si>
    <t xml:space="preserve">  100m</t>
  </si>
  <si>
    <t>07261001</t>
  </si>
  <si>
    <t>京都高校春季</t>
  </si>
  <si>
    <t>高校春季</t>
  </si>
  <si>
    <t>山城</t>
  </si>
  <si>
    <t>高校・一般</t>
  </si>
  <si>
    <t>(高校～一般)</t>
  </si>
  <si>
    <t>岩手</t>
  </si>
  <si>
    <t>1"2</t>
  </si>
  <si>
    <t>-0.8</t>
  </si>
  <si>
    <t xml:space="preserve">  200m</t>
  </si>
  <si>
    <t>07263301</t>
  </si>
  <si>
    <t>2007/4/23</t>
  </si>
  <si>
    <t>中学記録会</t>
  </si>
  <si>
    <t>亀岡</t>
  </si>
  <si>
    <t>大学</t>
  </si>
  <si>
    <t>宮城</t>
  </si>
  <si>
    <t>12"3</t>
  </si>
  <si>
    <t xml:space="preserve">  300m</t>
  </si>
  <si>
    <t>2007/5/3</t>
  </si>
  <si>
    <t>高校</t>
  </si>
  <si>
    <t>(高校男子砲丸投)</t>
  </si>
  <si>
    <t>秋田</t>
  </si>
  <si>
    <t>1'23"4</t>
  </si>
  <si>
    <t xml:space="preserve">  400m</t>
  </si>
  <si>
    <t>07261701</t>
  </si>
  <si>
    <t>2007/5/4</t>
  </si>
  <si>
    <t>京都I.H　京都市予選</t>
  </si>
  <si>
    <t>京都I.H市予</t>
  </si>
  <si>
    <t>中学</t>
  </si>
  <si>
    <t>(中学)</t>
  </si>
  <si>
    <t>山形</t>
  </si>
  <si>
    <t>12'34"5</t>
  </si>
  <si>
    <t xml:space="preserve">  800m</t>
  </si>
  <si>
    <t>2007/5/5</t>
  </si>
  <si>
    <t>小学</t>
  </si>
  <si>
    <t>(小学)</t>
  </si>
  <si>
    <t>福島</t>
  </si>
  <si>
    <t>1ﾟ23'45"6</t>
  </si>
  <si>
    <t xml:space="preserve"> 1000m</t>
  </si>
  <si>
    <t>京都社会人・2陸協記録会</t>
  </si>
  <si>
    <t>京都社会人･2記</t>
  </si>
  <si>
    <t>栃木</t>
  </si>
  <si>
    <t>10"1</t>
  </si>
  <si>
    <t xml:space="preserve"> 1500m</t>
  </si>
  <si>
    <t>07260003</t>
  </si>
  <si>
    <t>2007/5/8</t>
  </si>
  <si>
    <t>国体一次選考会</t>
  </si>
  <si>
    <t>国体一次</t>
  </si>
  <si>
    <t>群馬</t>
  </si>
  <si>
    <t>12'34</t>
  </si>
  <si>
    <t xml:space="preserve"> 2000m</t>
  </si>
  <si>
    <t/>
  </si>
  <si>
    <t>料金区分</t>
  </si>
  <si>
    <t>埼玉</t>
  </si>
  <si>
    <t>1ﾟ23'45</t>
  </si>
  <si>
    <t xml:space="preserve"> 3000m</t>
  </si>
  <si>
    <t>07261703</t>
  </si>
  <si>
    <t>2007/5/21</t>
  </si>
  <si>
    <t>京都府高校総体（京都市大会）</t>
  </si>
  <si>
    <t>府高校総体(市)</t>
  </si>
  <si>
    <t>茨城</t>
  </si>
  <si>
    <t>手動の場合は手電列に1を入れ、10倍しておく</t>
  </si>
  <si>
    <t xml:space="preserve"> 5000m</t>
  </si>
  <si>
    <t>2007/5/22</t>
  </si>
  <si>
    <t>A</t>
  </si>
  <si>
    <t>一般</t>
  </si>
  <si>
    <t>千葉</t>
  </si>
  <si>
    <t>10000m</t>
  </si>
  <si>
    <t>07263701</t>
  </si>
  <si>
    <t>2007/5/1</t>
  </si>
  <si>
    <t>京都市中学春季</t>
  </si>
  <si>
    <t>B</t>
  </si>
  <si>
    <t>大学生</t>
  </si>
  <si>
    <t>東京</t>
  </si>
  <si>
    <t>15000m</t>
  </si>
  <si>
    <t>07261004</t>
  </si>
  <si>
    <t>2007/6/19</t>
  </si>
  <si>
    <t>京都府高校定通制選手権</t>
  </si>
  <si>
    <t>府高校定通制</t>
  </si>
  <si>
    <t>C</t>
  </si>
  <si>
    <t>高校生</t>
  </si>
  <si>
    <t>神奈川</t>
  </si>
  <si>
    <t>1m23</t>
  </si>
  <si>
    <t>20000m</t>
  </si>
  <si>
    <t>07261003</t>
  </si>
  <si>
    <t>2007/6/3</t>
  </si>
  <si>
    <t>京都府高校選手権</t>
  </si>
  <si>
    <t>府高校選手権</t>
  </si>
  <si>
    <t>D</t>
  </si>
  <si>
    <t>中学生</t>
  </si>
  <si>
    <t>山梨</t>
  </si>
  <si>
    <t>12m34</t>
  </si>
  <si>
    <t>25000m</t>
  </si>
  <si>
    <t>2007/6/4</t>
  </si>
  <si>
    <t>E</t>
  </si>
  <si>
    <t>小学生</t>
  </si>
  <si>
    <t>長野</t>
  </si>
  <si>
    <t>30000m</t>
  </si>
  <si>
    <t>2007/6/5</t>
  </si>
  <si>
    <t>新潟</t>
  </si>
  <si>
    <t>1234点</t>
  </si>
  <si>
    <t>１時間走</t>
  </si>
  <si>
    <t>07260004</t>
  </si>
  <si>
    <t>2007/6/26</t>
  </si>
  <si>
    <t>全国小学生　京都府予選</t>
  </si>
  <si>
    <t>全国小学生府予</t>
  </si>
  <si>
    <t>富山</t>
  </si>
  <si>
    <t>１マイル</t>
  </si>
  <si>
    <t>京都府高校定通制夏季選手権</t>
  </si>
  <si>
    <t>府定通制夏季</t>
  </si>
  <si>
    <t>石川</t>
  </si>
  <si>
    <t>２マイル</t>
  </si>
  <si>
    <t>07260007</t>
  </si>
  <si>
    <t>2007/7/8</t>
  </si>
  <si>
    <t>京都選手権・国体２次予選</t>
  </si>
  <si>
    <t>京都選手権･国2</t>
  </si>
  <si>
    <t>福井</t>
  </si>
  <si>
    <t>コメント参照テーブル</t>
  </si>
  <si>
    <t>障害</t>
  </si>
  <si>
    <t>中男</t>
  </si>
  <si>
    <t xml:space="preserve">   110mH</t>
  </si>
  <si>
    <t>2007/7/9</t>
  </si>
  <si>
    <t>静岡</t>
  </si>
  <si>
    <t>高男・少年Ｂ</t>
  </si>
  <si>
    <t xml:space="preserve">   110mJH</t>
  </si>
  <si>
    <t>2007/7/10</t>
  </si>
  <si>
    <t>愛知</t>
  </si>
  <si>
    <t>ｺﾒﾝﾄ1</t>
  </si>
  <si>
    <t>ｺﾒﾝﾄ2</t>
  </si>
  <si>
    <t>ｺﾒﾝﾄ3</t>
  </si>
  <si>
    <t>番号</t>
  </si>
  <si>
    <t>レース</t>
  </si>
  <si>
    <t>男</t>
  </si>
  <si>
    <t>07263708</t>
  </si>
  <si>
    <t>2007/6/18</t>
  </si>
  <si>
    <t>京都市中学</t>
  </si>
  <si>
    <t>三重</t>
  </si>
  <si>
    <t>大会新</t>
  </si>
  <si>
    <t>新</t>
  </si>
  <si>
    <t>NGR</t>
  </si>
  <si>
    <t>予</t>
  </si>
  <si>
    <t>岐阜</t>
  </si>
  <si>
    <t>大会タイ</t>
  </si>
  <si>
    <t>ﾀｲ</t>
  </si>
  <si>
    <t>EGR</t>
  </si>
  <si>
    <t>準</t>
  </si>
  <si>
    <t xml:space="preserve">   400mH</t>
  </si>
  <si>
    <t>07263707</t>
  </si>
  <si>
    <t>山城中学選手権</t>
  </si>
  <si>
    <t>山城中学</t>
  </si>
  <si>
    <t>奈良</t>
  </si>
  <si>
    <t>失格</t>
  </si>
  <si>
    <t>失</t>
  </si>
  <si>
    <t>DQ</t>
  </si>
  <si>
    <t>決</t>
  </si>
  <si>
    <t>中女</t>
  </si>
  <si>
    <t xml:space="preserve">   100mH</t>
  </si>
  <si>
    <t>07500176</t>
  </si>
  <si>
    <t>2007/7/3</t>
  </si>
  <si>
    <t>全日本中学通信　京都府大会</t>
  </si>
  <si>
    <t>中学通信府大会</t>
  </si>
  <si>
    <t>京都</t>
  </si>
  <si>
    <t>記録なし</t>
  </si>
  <si>
    <t>無</t>
  </si>
  <si>
    <t>NR</t>
  </si>
  <si>
    <t>女</t>
  </si>
  <si>
    <t xml:space="preserve">   100mYH</t>
  </si>
  <si>
    <t>07260006</t>
  </si>
  <si>
    <t>2007/7/24</t>
  </si>
  <si>
    <t>京都マスターズ/近畿マスターズ</t>
  </si>
  <si>
    <t>京都/近畿ﾏｽﾀｰｽﾞ</t>
  </si>
  <si>
    <t>滋賀</t>
  </si>
  <si>
    <t>棄権</t>
  </si>
  <si>
    <t>棄</t>
  </si>
  <si>
    <t>DNF</t>
  </si>
  <si>
    <t>07263001</t>
  </si>
  <si>
    <t>2007/7/17</t>
  </si>
  <si>
    <t>府中学四種・3中学記録会</t>
  </si>
  <si>
    <t>府中三種･3中記</t>
  </si>
  <si>
    <t>大阪</t>
  </si>
  <si>
    <t>欠場</t>
  </si>
  <si>
    <t>欠</t>
  </si>
  <si>
    <t>DNS</t>
  </si>
  <si>
    <t>07261006</t>
  </si>
  <si>
    <t>2007/7/18</t>
  </si>
  <si>
    <t>高校記録会</t>
  </si>
  <si>
    <t>丹波</t>
  </si>
  <si>
    <t>和歌山</t>
  </si>
  <si>
    <t xml:space="preserve">  1500mSC</t>
  </si>
  <si>
    <t>07263002</t>
  </si>
  <si>
    <t>2007/7/27</t>
  </si>
  <si>
    <t>京都府中学・4中学記録会</t>
  </si>
  <si>
    <t>府中学・4中記</t>
  </si>
  <si>
    <t>兵庫</t>
  </si>
  <si>
    <t xml:space="preserve">  2000mSC</t>
  </si>
  <si>
    <t>2007/7/28</t>
  </si>
  <si>
    <t>鳥取</t>
  </si>
  <si>
    <t xml:space="preserve">  3000mSC</t>
  </si>
  <si>
    <t>07261007</t>
  </si>
  <si>
    <t>2007/8/9</t>
  </si>
  <si>
    <t>公立高校対校</t>
  </si>
  <si>
    <t>公立高対校</t>
  </si>
  <si>
    <t>岡山</t>
  </si>
  <si>
    <t>競歩</t>
  </si>
  <si>
    <t xml:space="preserve"> 5000m競歩</t>
  </si>
  <si>
    <t>07261502</t>
  </si>
  <si>
    <t>2007/8/10</t>
  </si>
  <si>
    <t>公立山城地区高校対校</t>
  </si>
  <si>
    <t>山城地高校</t>
  </si>
  <si>
    <t>島根</t>
  </si>
  <si>
    <t>10000m競歩</t>
  </si>
  <si>
    <t>2007/7/25</t>
  </si>
  <si>
    <t>京都市立高校対校</t>
  </si>
  <si>
    <t>市立高対校</t>
  </si>
  <si>
    <t>広島</t>
  </si>
  <si>
    <t>20000m競歩</t>
  </si>
  <si>
    <t>07261008</t>
  </si>
  <si>
    <t>2007/8/21</t>
  </si>
  <si>
    <t>近畿高校　京都府予選</t>
  </si>
  <si>
    <t>近畿高校府予選</t>
  </si>
  <si>
    <t>山口</t>
  </si>
  <si>
    <t>30000m競歩</t>
  </si>
  <si>
    <t>2007/8/22</t>
  </si>
  <si>
    <t>香川</t>
  </si>
  <si>
    <t>50000m競歩</t>
  </si>
  <si>
    <t>2007/8/23</t>
  </si>
  <si>
    <t>愛媛</t>
  </si>
  <si>
    <t>２時間競歩</t>
  </si>
  <si>
    <t>07491637</t>
  </si>
  <si>
    <t>2007/8/20</t>
  </si>
  <si>
    <t>京大対同大対校</t>
  </si>
  <si>
    <t>徳島</t>
  </si>
  <si>
    <t>ｼﾞｭﾆｱ</t>
  </si>
  <si>
    <t>3000m競歩</t>
  </si>
  <si>
    <t>高知</t>
  </si>
  <si>
    <t>跳躍</t>
  </si>
  <si>
    <t>走高跳</t>
  </si>
  <si>
    <t>2007/9/19</t>
  </si>
  <si>
    <t>福岡</t>
  </si>
  <si>
    <t>棒高跳</t>
  </si>
  <si>
    <t>大分</t>
  </si>
  <si>
    <t>走幅跳</t>
  </si>
  <si>
    <t>07260708</t>
  </si>
  <si>
    <t>2007/10/1</t>
  </si>
  <si>
    <t>京都府小学生選手権　京都市予選</t>
  </si>
  <si>
    <t>府小学生市予</t>
  </si>
  <si>
    <t>佐賀</t>
  </si>
  <si>
    <t>三段跳</t>
  </si>
  <si>
    <t>07261106</t>
  </si>
  <si>
    <t>2007/9/18</t>
  </si>
  <si>
    <t>京都高校定通制総体</t>
  </si>
  <si>
    <t>高校定通制総体</t>
  </si>
  <si>
    <t>長崎</t>
  </si>
  <si>
    <t>投擲</t>
  </si>
  <si>
    <t>小学</t>
  </si>
  <si>
    <t>07261009</t>
  </si>
  <si>
    <t>2007/9/25</t>
  </si>
  <si>
    <t>京都市中学秋季</t>
  </si>
  <si>
    <t>市中学秋季</t>
  </si>
  <si>
    <t>宮崎</t>
  </si>
  <si>
    <t>砲丸投</t>
  </si>
  <si>
    <t>07261010</t>
  </si>
  <si>
    <t>2007/10/15</t>
  </si>
  <si>
    <t>京都府高校ｼﾞｭﾆｱ</t>
  </si>
  <si>
    <t>府高校ｼﾞｭﾆｱ</t>
  </si>
  <si>
    <t>熊本</t>
  </si>
  <si>
    <t>男ｼﾞｭﾆｱ</t>
  </si>
  <si>
    <t>2007/10/16</t>
  </si>
  <si>
    <t>鹿児島</t>
  </si>
  <si>
    <t>07261113</t>
  </si>
  <si>
    <t>2007/10/30</t>
  </si>
  <si>
    <t>京都府小学生選手権・28府民総体</t>
  </si>
  <si>
    <t>府小学･28府民</t>
  </si>
  <si>
    <t>沖縄</t>
  </si>
  <si>
    <t>07263004</t>
  </si>
  <si>
    <t>2007/11/8</t>
  </si>
  <si>
    <t>私学総体</t>
  </si>
  <si>
    <t>円盤投</t>
  </si>
  <si>
    <t>07260013</t>
  </si>
  <si>
    <t>2007/3/13</t>
  </si>
  <si>
    <t>京都シティハーフマラソン</t>
  </si>
  <si>
    <t>京都ｼﾃｨﾊｰﾌ</t>
  </si>
  <si>
    <t>岡崎公園</t>
  </si>
  <si>
    <t>2007/3/20</t>
  </si>
  <si>
    <t>中記</t>
  </si>
  <si>
    <t>女・中男</t>
  </si>
  <si>
    <t>ﾊﾝﾏｰ投</t>
  </si>
  <si>
    <t>やり投</t>
  </si>
  <si>
    <t>東京大対京都大</t>
  </si>
  <si>
    <t>道路</t>
  </si>
  <si>
    <t xml:space="preserve">  5km</t>
  </si>
  <si>
    <t>全日本大学駅伝選考会</t>
  </si>
  <si>
    <t>全日大学駅選</t>
  </si>
  <si>
    <t xml:space="preserve"> 10km</t>
  </si>
  <si>
    <t xml:space="preserve"> 15km</t>
  </si>
  <si>
    <t xml:space="preserve"> 20km</t>
  </si>
  <si>
    <t>07491620</t>
  </si>
  <si>
    <t>近畿地区国立大学</t>
  </si>
  <si>
    <t>近畿国立大学</t>
  </si>
  <si>
    <t xml:space="preserve"> 30km</t>
  </si>
  <si>
    <t>兵庫・京都高校対抗</t>
  </si>
  <si>
    <t>兵庫･京都高校</t>
  </si>
  <si>
    <t>マラソン</t>
  </si>
  <si>
    <t>同志社大対慶応大</t>
  </si>
  <si>
    <t>同大対慶応大</t>
  </si>
  <si>
    <t>ﾊｰﾌ･ﾏﾗｿﾝ</t>
  </si>
  <si>
    <t>同志社大対立教大</t>
  </si>
  <si>
    <t>同大対立教大</t>
  </si>
  <si>
    <t xml:space="preserve">  5km競歩</t>
  </si>
  <si>
    <t>全国教育系大学</t>
  </si>
  <si>
    <t xml:space="preserve"> 10km競歩</t>
  </si>
  <si>
    <t>2007/9/24</t>
  </si>
  <si>
    <t>綴喜相楽中学新人</t>
  </si>
  <si>
    <t>綴喜相楽中新人</t>
  </si>
  <si>
    <t xml:space="preserve"> 15km競歩</t>
  </si>
  <si>
    <t>07491621</t>
  </si>
  <si>
    <t>関西医科学生対校</t>
  </si>
  <si>
    <t>関西医科学生</t>
  </si>
  <si>
    <t xml:space="preserve"> 20km競歩</t>
  </si>
  <si>
    <t>国立七大学対校</t>
  </si>
  <si>
    <t xml:space="preserve"> 30km競歩</t>
  </si>
  <si>
    <t xml:space="preserve"> 50km競歩</t>
  </si>
  <si>
    <t>舞鶴高専</t>
  </si>
  <si>
    <t>07491626</t>
  </si>
  <si>
    <t>京阪神三大学新人大会</t>
  </si>
  <si>
    <t>京阪神三大新人</t>
  </si>
  <si>
    <t>混成</t>
  </si>
  <si>
    <t>十種競技</t>
  </si>
  <si>
    <t>関西医科歯科大学</t>
  </si>
  <si>
    <t>関西医科歯科</t>
  </si>
  <si>
    <t>七種競技</t>
  </si>
  <si>
    <t>高女</t>
  </si>
  <si>
    <t>五種競技</t>
  </si>
  <si>
    <t>2007/7/31</t>
  </si>
  <si>
    <t>京都府小学生クラブ対抗</t>
  </si>
  <si>
    <t>府小ｸﾗﾌﾞ対抗</t>
  </si>
  <si>
    <t>三種競技Ａ</t>
  </si>
  <si>
    <t>三種競技Ｂ</t>
  </si>
  <si>
    <t>07260301</t>
  </si>
  <si>
    <t>2007/4/9</t>
  </si>
  <si>
    <t>陸協記録会</t>
  </si>
  <si>
    <t>高男</t>
  </si>
  <si>
    <t>八種競技</t>
  </si>
  <si>
    <t>2007/4/24</t>
  </si>
  <si>
    <t>陸協記録会/ねんりんﾋﾟｯｸ予</t>
  </si>
  <si>
    <t>四種競技</t>
  </si>
  <si>
    <t>2007/8/12</t>
  </si>
  <si>
    <t>京産大</t>
  </si>
  <si>
    <t>トラック
　(リレー)</t>
  </si>
  <si>
    <t>中学</t>
  </si>
  <si>
    <t>低4x100mR</t>
  </si>
  <si>
    <t>2007/8/28</t>
  </si>
  <si>
    <t>陸協記録会/4京都市民総体</t>
  </si>
  <si>
    <t>4x100mR</t>
  </si>
  <si>
    <t>2007/9/3</t>
  </si>
  <si>
    <t>4x200mR</t>
  </si>
  <si>
    <t>2007/10/8</t>
  </si>
  <si>
    <t>陸協記録会/5中学秋季</t>
  </si>
  <si>
    <t>陸協記/中秋季</t>
  </si>
  <si>
    <t>4x400mR</t>
  </si>
  <si>
    <t>2007/10/23</t>
  </si>
  <si>
    <t>4x800mR</t>
  </si>
  <si>
    <t>2007/11/19</t>
  </si>
  <si>
    <t>西京極補</t>
  </si>
  <si>
    <t>4x1500mR</t>
  </si>
  <si>
    <t>2007/11/26</t>
  </si>
  <si>
    <t>ｽｳｪｰﾃﾞﾝR</t>
  </si>
  <si>
    <t>2007/12/4</t>
  </si>
  <si>
    <t>2007/12/11</t>
  </si>
  <si>
    <t>07260701</t>
  </si>
  <si>
    <t>2007/4/10</t>
  </si>
  <si>
    <t>亀岡市陸協記録会</t>
  </si>
  <si>
    <t>亀岡市陸協記</t>
  </si>
  <si>
    <t>07260702</t>
  </si>
  <si>
    <t>2007/4/29</t>
  </si>
  <si>
    <t>福天クラブ対抗</t>
  </si>
  <si>
    <t>桃映中</t>
  </si>
  <si>
    <t>07260703</t>
  </si>
  <si>
    <t>舞鶴クラブ対抗</t>
  </si>
  <si>
    <t>西舞鶴高</t>
  </si>
  <si>
    <t>両丹I.H　京都I.H予選</t>
  </si>
  <si>
    <t>両丹I.H</t>
  </si>
  <si>
    <t>四都市体育大会</t>
  </si>
  <si>
    <t>宮津市民</t>
  </si>
  <si>
    <t>0726'0701</t>
  </si>
  <si>
    <t>船井郡小学生・船井郡記録会</t>
  </si>
  <si>
    <t>船井郡小･記</t>
  </si>
  <si>
    <t>宇治市選手権</t>
  </si>
  <si>
    <t>京都府高校総体両丹地区大会</t>
  </si>
  <si>
    <t>府高校総体両丹</t>
  </si>
  <si>
    <t>舞鶴市中学</t>
  </si>
  <si>
    <t>07263703</t>
  </si>
  <si>
    <t>亀岡市中学</t>
  </si>
  <si>
    <t>07263702</t>
  </si>
  <si>
    <t>福天中学</t>
  </si>
  <si>
    <t>07263501</t>
  </si>
  <si>
    <t>2007/5/28</t>
  </si>
  <si>
    <t>船井南丹市中学</t>
  </si>
  <si>
    <t>船井南丹市中学</t>
  </si>
  <si>
    <t>与謝･丹後小学生/記録会</t>
  </si>
  <si>
    <t>与丹小･記</t>
  </si>
  <si>
    <t>途中が丘</t>
  </si>
  <si>
    <t>07263704</t>
  </si>
  <si>
    <t>中丹中学</t>
  </si>
  <si>
    <t>072637'07</t>
  </si>
  <si>
    <t>口丹中学</t>
  </si>
  <si>
    <t>07263706</t>
  </si>
  <si>
    <t>丹後中学</t>
  </si>
  <si>
    <t>07260704</t>
  </si>
  <si>
    <t>2007/5/29</t>
  </si>
  <si>
    <t>宇治市陸協記録会</t>
  </si>
  <si>
    <t>宇治市陸協記</t>
  </si>
  <si>
    <t>07260707</t>
  </si>
  <si>
    <t>山城地方中学</t>
  </si>
  <si>
    <t>0726'0702</t>
  </si>
  <si>
    <t>北丹地方選手権</t>
  </si>
  <si>
    <t>0726'0704</t>
  </si>
  <si>
    <t>三丹選手権</t>
  </si>
  <si>
    <t>072607'07</t>
  </si>
  <si>
    <t>舞鶴選手権</t>
  </si>
  <si>
    <t>07260706</t>
  </si>
  <si>
    <t>亀岡市選手権</t>
  </si>
  <si>
    <t>072617'07</t>
  </si>
  <si>
    <t>2007/8/7</t>
  </si>
  <si>
    <t>両丹高校学年別</t>
  </si>
  <si>
    <t>2007/8/6</t>
  </si>
  <si>
    <t>綾部市小学生</t>
  </si>
  <si>
    <t>綾部高</t>
  </si>
  <si>
    <t>福天加小学生</t>
  </si>
  <si>
    <t>2007/8/27</t>
  </si>
  <si>
    <t>舞鶴市小学生</t>
  </si>
  <si>
    <t>東舞鶴公園</t>
  </si>
  <si>
    <t>宮津市小学生</t>
  </si>
  <si>
    <t>宮津小</t>
  </si>
  <si>
    <t>07263709</t>
  </si>
  <si>
    <t>与謝地区中学</t>
  </si>
  <si>
    <t>与謝中学</t>
  </si>
  <si>
    <t>07261501</t>
  </si>
  <si>
    <t>口丹高校</t>
  </si>
  <si>
    <t>福天選手権</t>
  </si>
  <si>
    <t>2007/9/11</t>
  </si>
  <si>
    <t>宇治市陸上</t>
  </si>
  <si>
    <t>0726'0703</t>
  </si>
  <si>
    <t>船井郡選手権</t>
  </si>
  <si>
    <t>2007/9/10</t>
  </si>
  <si>
    <t>与謝･丹後小教室/記録会</t>
  </si>
  <si>
    <t>舞鶴中学新人</t>
  </si>
  <si>
    <t>07261503</t>
  </si>
  <si>
    <t>両丹高校ジュニア選手権</t>
  </si>
  <si>
    <t>両丹高校Jr</t>
  </si>
  <si>
    <t>07263710</t>
  </si>
  <si>
    <t>福天中学新人</t>
  </si>
  <si>
    <t>0726'07'07</t>
  </si>
  <si>
    <t>京都府小学生　丹後予選</t>
  </si>
  <si>
    <t>府小学丹後予</t>
  </si>
  <si>
    <t>0726'0706</t>
  </si>
  <si>
    <t>2007/10/2</t>
  </si>
  <si>
    <t>京都府小学生　丹波予選</t>
  </si>
  <si>
    <t>府小学丹波予</t>
  </si>
  <si>
    <t>0726'0707</t>
  </si>
  <si>
    <t>京都府小学生　府南部予選</t>
  </si>
  <si>
    <t>府小学南部予</t>
  </si>
  <si>
    <t>2007/9/17</t>
  </si>
  <si>
    <t>0726'0709</t>
  </si>
  <si>
    <t>2007/11/3</t>
  </si>
  <si>
    <t>丹波高原30Kmﾛｰﾄﾞﾚｰｽ</t>
  </si>
  <si>
    <t>丹波高原30K</t>
  </si>
  <si>
    <t>宇治市記録会</t>
  </si>
  <si>
    <t>0726'0708</t>
  </si>
  <si>
    <t>船井陸協秋季記録会</t>
  </si>
  <si>
    <t>船井秋季記</t>
  </si>
  <si>
    <t>07260011</t>
  </si>
  <si>
    <t>2007/11/23</t>
  </si>
  <si>
    <t>福知山マラソン</t>
  </si>
  <si>
    <t>三段池公園</t>
  </si>
  <si>
    <t>2007/12/10</t>
  </si>
  <si>
    <t>亀岡市陸協長距離選手権</t>
  </si>
  <si>
    <t>亀岡市長距離</t>
  </si>
  <si>
    <t>07260709</t>
  </si>
  <si>
    <t>2007/9/23</t>
  </si>
  <si>
    <t>全日本実業団</t>
  </si>
  <si>
    <t>丸亀</t>
  </si>
  <si>
    <t>中長距離選抜大会</t>
  </si>
  <si>
    <t>中長距離選抜</t>
  </si>
  <si>
    <t>熊本</t>
  </si>
  <si>
    <t>日本選手権50Km競歩</t>
  </si>
  <si>
    <t>日本選手権50競</t>
  </si>
  <si>
    <t>輪島</t>
  </si>
  <si>
    <t>GP5日本選抜陸上石川</t>
  </si>
  <si>
    <t>GP5日本選抜</t>
  </si>
  <si>
    <t>石川</t>
  </si>
  <si>
    <t>GP1兵庫ﾘﾚｰｶｰﾆﾊﾞﾙ</t>
  </si>
  <si>
    <t>GP1兵庫ﾘﾚｰ</t>
  </si>
  <si>
    <t>神戸</t>
  </si>
  <si>
    <t>GP2織田記念</t>
  </si>
  <si>
    <t>広島</t>
  </si>
  <si>
    <t>GP4静岡国際</t>
  </si>
  <si>
    <t>静岡</t>
  </si>
  <si>
    <t>水戸国際</t>
  </si>
  <si>
    <t>水戸</t>
  </si>
  <si>
    <t>2007/4/28</t>
  </si>
  <si>
    <t>関西Ｉ・Ｃ(ﾊｰﾌﾏﾗｿﾝ)</t>
  </si>
  <si>
    <t>関西I.C(ﾊｰﾌ)</t>
  </si>
  <si>
    <t>長居周回</t>
  </si>
  <si>
    <t>2007/5/7</t>
  </si>
  <si>
    <t>'07ＩＡＡＦグランプリ</t>
  </si>
  <si>
    <t>'07IAAFGP</t>
  </si>
  <si>
    <t>長居</t>
  </si>
  <si>
    <t>2007/5/13</t>
  </si>
  <si>
    <t>関西実業団</t>
  </si>
  <si>
    <t>鳴門</t>
  </si>
  <si>
    <t>2007/5/14</t>
  </si>
  <si>
    <t>2007/5/15</t>
  </si>
  <si>
    <t>2007/5/19</t>
  </si>
  <si>
    <t>関西Ｉ・Ｃ</t>
  </si>
  <si>
    <t>2007/5/20</t>
  </si>
  <si>
    <t>2007/4/30</t>
  </si>
  <si>
    <t>GP3日本選抜混成</t>
  </si>
  <si>
    <t>GP5日本選抜混</t>
  </si>
  <si>
    <t>国立</t>
  </si>
  <si>
    <t>実業団対学生対抗</t>
  </si>
  <si>
    <t>実業団対学生</t>
  </si>
  <si>
    <t>平塚</t>
  </si>
  <si>
    <t>2007/6/16</t>
  </si>
  <si>
    <t>近畿Ｉ・Ｈ</t>
  </si>
  <si>
    <t>2007/6/17</t>
  </si>
  <si>
    <t>札幌国際ﾊｰﾌﾏﾗｿﾝ</t>
  </si>
  <si>
    <t>札幌国際ﾊｰﾌ</t>
  </si>
  <si>
    <t>札幌</t>
  </si>
  <si>
    <t>GP6南部記念</t>
  </si>
  <si>
    <t>アジア選手権</t>
  </si>
  <si>
    <t>2007/8/2</t>
  </si>
  <si>
    <t>全国Ｉ・Ｈ</t>
  </si>
  <si>
    <t>千葉</t>
  </si>
  <si>
    <t>2007/8/3</t>
  </si>
  <si>
    <t>2007/8/4</t>
  </si>
  <si>
    <t>2007/8/5</t>
  </si>
  <si>
    <t>近畿中学</t>
  </si>
  <si>
    <t>全国定通制高校</t>
  </si>
  <si>
    <t>2007/8/13</t>
  </si>
  <si>
    <t>2007/8/14</t>
  </si>
  <si>
    <t>2007/8/19</t>
  </si>
  <si>
    <t>全日本中学</t>
  </si>
  <si>
    <t>岐阜</t>
  </si>
  <si>
    <t>2007/7/26</t>
  </si>
  <si>
    <t>全国小学生交流</t>
  </si>
  <si>
    <t>近畿選手権</t>
  </si>
  <si>
    <t>三木</t>
  </si>
  <si>
    <t>'07北海道ﾏﾗｿﾝ</t>
  </si>
  <si>
    <t>2007/7/1</t>
  </si>
  <si>
    <t>日本Ｉ・Ｃ</t>
  </si>
  <si>
    <t>2007/7/2</t>
  </si>
  <si>
    <t>根上30Km競歩</t>
  </si>
  <si>
    <t>根上</t>
  </si>
  <si>
    <t>玉造マラソン</t>
  </si>
  <si>
    <t>島根</t>
  </si>
  <si>
    <t>2007/9/1</t>
  </si>
  <si>
    <t>関西学生駅伝予選会</t>
  </si>
  <si>
    <t>関西学生駅伝予</t>
  </si>
  <si>
    <t>尼崎</t>
  </si>
  <si>
    <t>'07スーパー陸上</t>
  </si>
  <si>
    <t>'07ｽｰﾊﾟｰ陸上</t>
  </si>
  <si>
    <t>日産(横浜)</t>
  </si>
  <si>
    <t>07501701</t>
  </si>
  <si>
    <t>2007/9/16</t>
  </si>
  <si>
    <t>近畿高校選手権</t>
  </si>
  <si>
    <t>近畿高校</t>
  </si>
  <si>
    <t>皇子山</t>
  </si>
  <si>
    <t>2007/6/25</t>
  </si>
  <si>
    <t>日本ｼﾞｭﾆｱ選手権</t>
  </si>
  <si>
    <t>日本Jr選手権</t>
  </si>
  <si>
    <t>富山総合</t>
  </si>
  <si>
    <t>ゴールデンゲームズin延岡</t>
  </si>
  <si>
    <t>ＧＬ延岡</t>
  </si>
  <si>
    <t>延岡</t>
  </si>
  <si>
    <t>2007/8/26</t>
  </si>
  <si>
    <t>全日本マスターズ</t>
  </si>
  <si>
    <t>全日本ﾏｽﾀｰｽﾞ</t>
  </si>
  <si>
    <t>日本選手権リレー</t>
  </si>
  <si>
    <t>日本選手権ﾘﾚｰ</t>
  </si>
  <si>
    <t>敷島</t>
  </si>
  <si>
    <t>2007/10/9</t>
  </si>
  <si>
    <t>2007/10/28</t>
  </si>
  <si>
    <t>ジュニアオリンピック</t>
  </si>
  <si>
    <t>ｼﾞｭﾆｱｵﾘﾝﾋﾟｯｸ</t>
  </si>
  <si>
    <t>横浜国際</t>
  </si>
  <si>
    <t>2007/10/29</t>
  </si>
  <si>
    <t>2007/10/18</t>
  </si>
  <si>
    <t>関西学生学年別</t>
  </si>
  <si>
    <t>長居２</t>
  </si>
  <si>
    <t>2007/10/19</t>
  </si>
  <si>
    <t>2007/10/20</t>
  </si>
  <si>
    <t>2007/10/21</t>
  </si>
  <si>
    <t>国民体育大会</t>
  </si>
  <si>
    <t>岡山</t>
  </si>
  <si>
    <t>2007/10/24</t>
  </si>
  <si>
    <t>2007/10/25</t>
  </si>
  <si>
    <t>2007/10/26</t>
  </si>
  <si>
    <t>2007/10/27</t>
  </si>
  <si>
    <t>近畿高校定通制体育大会</t>
  </si>
  <si>
    <t>近畿高校定通制</t>
  </si>
  <si>
    <t>兵庫</t>
  </si>
  <si>
    <t>全日本50Km競歩</t>
  </si>
  <si>
    <t>山形</t>
  </si>
  <si>
    <t>浜松中日ｶｰﾆﾊﾞﾙ</t>
  </si>
  <si>
    <t>浜松</t>
  </si>
  <si>
    <t>2007/11/20</t>
  </si>
  <si>
    <t>'07東京国際女子ﾏﾗｿﾝ</t>
  </si>
  <si>
    <t>'07東京国際女ﾏ</t>
  </si>
  <si>
    <t>東京</t>
  </si>
  <si>
    <t>福岡国際マラソン</t>
  </si>
  <si>
    <t>福岡国際ﾏﾗｿﾝ</t>
  </si>
  <si>
    <t>福岡</t>
  </si>
  <si>
    <t>2007/12/23</t>
  </si>
  <si>
    <t>山陽女子ロード</t>
  </si>
  <si>
    <t>2007/12/18</t>
  </si>
  <si>
    <t>防府読売マラソン</t>
  </si>
  <si>
    <t>防府読売ﾏﾗｿﾝ</t>
  </si>
  <si>
    <t>防府</t>
  </si>
  <si>
    <t>2007/11/27</t>
  </si>
  <si>
    <t>神戸女子ハーフマラソン</t>
  </si>
  <si>
    <t>神戸女子ﾊｰﾌ</t>
  </si>
  <si>
    <t>日本選手権20km競歩</t>
  </si>
  <si>
    <t>日本20km競歩</t>
  </si>
  <si>
    <t>世界ﾊｰﾌﾏﾗｿﾝ</t>
  </si>
  <si>
    <t>群馬国際室内</t>
  </si>
  <si>
    <t>群馬国際室</t>
  </si>
  <si>
    <t>西日本ＩＣ</t>
  </si>
  <si>
    <t>日本学生種目別</t>
  </si>
  <si>
    <t>小田原</t>
  </si>
  <si>
    <t>関西学生混成選手権/記録会</t>
  </si>
  <si>
    <t>関西学生混記</t>
  </si>
  <si>
    <t>金岡</t>
  </si>
  <si>
    <t>神戸選抜女子長距離</t>
  </si>
  <si>
    <t>神戸女子長距離</t>
  </si>
  <si>
    <t>名古屋ハーフマラソン</t>
  </si>
  <si>
    <t>名古屋ﾊｰﾌ</t>
  </si>
  <si>
    <t>名古屋</t>
  </si>
  <si>
    <t>GP7群馬ﾘﾚｰｶｰﾆﾊﾞﾙ</t>
  </si>
  <si>
    <t>GP7群馬ﾘﾚｰ</t>
  </si>
  <si>
    <t>2007/6/2</t>
  </si>
  <si>
    <t>日本選手権</t>
  </si>
  <si>
    <t>2007/4/25</t>
  </si>
  <si>
    <t>奈良市陸協記録会</t>
  </si>
  <si>
    <t>奈良記録会</t>
  </si>
  <si>
    <t>鴻ノ池</t>
  </si>
  <si>
    <t>2007/5/30</t>
  </si>
  <si>
    <t>2007/10/3</t>
  </si>
  <si>
    <t>2007/3/21</t>
  </si>
  <si>
    <t>北和記録会</t>
  </si>
  <si>
    <t>2007/2/19</t>
  </si>
  <si>
    <t>2007/3/31</t>
  </si>
  <si>
    <t>********</t>
  </si>
  <si>
    <t>2007/1/1</t>
  </si>
  <si>
    <t>元旦競歩</t>
  </si>
  <si>
    <t>2007/1/6</t>
  </si>
  <si>
    <t>宮崎女子ﾛｰﾄﾞﾚｰｽ</t>
  </si>
  <si>
    <t>宮崎女子ﾛｰﾄﾞ</t>
  </si>
  <si>
    <t>宮崎</t>
  </si>
  <si>
    <t>2007/1/30</t>
  </si>
  <si>
    <t>日本選手権男子20K･女子10K競歩</t>
  </si>
  <si>
    <t>日本選手権競歩</t>
  </si>
  <si>
    <t>'07大阪国際女子ﾏﾗｿﾝ</t>
  </si>
  <si>
    <t>'07大阪国際女ﾏ</t>
  </si>
  <si>
    <t>大阪</t>
  </si>
  <si>
    <t>2007/2/6</t>
  </si>
  <si>
    <t>別大マラソン</t>
  </si>
  <si>
    <t>大分</t>
  </si>
  <si>
    <t>2007/2/11</t>
  </si>
  <si>
    <t>姫路城ロード</t>
  </si>
  <si>
    <t>姫路</t>
  </si>
  <si>
    <t>'07大阪室内ジュニア</t>
  </si>
  <si>
    <t>'07大阪室内Jr</t>
  </si>
  <si>
    <t>2007/2/13</t>
  </si>
  <si>
    <t>'07東京国際マラソン</t>
  </si>
  <si>
    <t>'07東京国際ﾏ</t>
  </si>
  <si>
    <t>高知マラソン</t>
  </si>
  <si>
    <t>高知</t>
  </si>
  <si>
    <t>2007/2/27</t>
  </si>
  <si>
    <t>熊日30Kmロード</t>
  </si>
  <si>
    <t>世界室内選手権</t>
  </si>
  <si>
    <t>2007/3/6</t>
  </si>
  <si>
    <t>びわ湖国際ﾏﾗｿﾝ･全日本女子競歩</t>
  </si>
  <si>
    <t>びわ湖国･女歩</t>
  </si>
  <si>
    <t>大津</t>
  </si>
  <si>
    <t>日本学生ハーフマラソン</t>
  </si>
  <si>
    <t>日本学生ﾊｰﾌ</t>
  </si>
  <si>
    <t>立川</t>
  </si>
  <si>
    <t>'07名古屋国際女子ﾏﾗｿﾝ</t>
  </si>
  <si>
    <t>'07名古屋女ﾏ</t>
  </si>
  <si>
    <t>実業団ﾊｰﾌﾏﾗｿﾝ</t>
  </si>
  <si>
    <t>山口</t>
  </si>
  <si>
    <t>中日豊橋マラソン</t>
  </si>
  <si>
    <t>中日マラソン</t>
  </si>
  <si>
    <t>豊橋</t>
  </si>
  <si>
    <t>西田修平杯国際棒高跳</t>
  </si>
  <si>
    <t>西田修平杯棒高</t>
  </si>
  <si>
    <t>豊田</t>
  </si>
  <si>
    <t>世界ｸﾞﾗﾝﾌﾟﾘﾌｧｲﾅﾙ</t>
  </si>
  <si>
    <t>世界GPﾌｧｲﾅﾙ</t>
  </si>
  <si>
    <t>太陽が丘陸上教室</t>
  </si>
  <si>
    <t>宇治城陽陸上</t>
  </si>
  <si>
    <t>乙訓ジュニア</t>
  </si>
  <si>
    <t>八幡陸上教室</t>
  </si>
  <si>
    <t>チーム橋本</t>
  </si>
  <si>
    <t xml:space="preserve">宇治市立 伊勢田小学校 </t>
  </si>
  <si>
    <t xml:space="preserve">宇治市立 宇治小学校 </t>
  </si>
  <si>
    <t xml:space="preserve">宇治市立 大久保小学校 </t>
  </si>
  <si>
    <t xml:space="preserve">宇治市立 大開小学校 </t>
  </si>
  <si>
    <t xml:space="preserve">宇治市立 岡屋小学校 </t>
  </si>
  <si>
    <t xml:space="preserve">宇治市立 御蔵山小学校 </t>
  </si>
  <si>
    <t xml:space="preserve">宇治市立 小倉小学校 </t>
  </si>
  <si>
    <t xml:space="preserve">宇治市立 笠取小学校 </t>
  </si>
  <si>
    <t xml:space="preserve">宇治市立 笠取第二小学校 </t>
  </si>
  <si>
    <t xml:space="preserve">宇治市立 北小倉小学校 </t>
  </si>
  <si>
    <t xml:space="preserve">宇治市立 北槇島小学校 </t>
  </si>
  <si>
    <t xml:space="preserve">宇治市立 木幡小学校 </t>
  </si>
  <si>
    <t xml:space="preserve">宇治市立 神明小学校 </t>
  </si>
  <si>
    <t xml:space="preserve">宇治市立 莵道小学校 </t>
  </si>
  <si>
    <t xml:space="preserve">宇治市立 莵道第二小学校 </t>
  </si>
  <si>
    <t xml:space="preserve">宇治市立 南部小学校 </t>
  </si>
  <si>
    <t xml:space="preserve">宇治市立 西大久保小学校 </t>
  </si>
  <si>
    <t xml:space="preserve">宇治市立 西小倉小学校 </t>
  </si>
  <si>
    <t xml:space="preserve">宇治市立 平盛小学校 </t>
  </si>
  <si>
    <t xml:space="preserve">宇治市立 槇島小学校 </t>
  </si>
  <si>
    <t xml:space="preserve">宇治市立 南小倉小学校 </t>
  </si>
  <si>
    <t xml:space="preserve">宇治市立 三室戸小学校 </t>
  </si>
  <si>
    <t>城陽市立 青谷小学校</t>
  </si>
  <si>
    <t xml:space="preserve">城陽市立 今池小学校 </t>
  </si>
  <si>
    <t xml:space="preserve">城陽市立 久世小学校 </t>
  </si>
  <si>
    <t>城陽市立 久津川小学校</t>
  </si>
  <si>
    <t xml:space="preserve">城陽市立 寺田小学校 </t>
  </si>
  <si>
    <t>城陽市立 寺田西小学校</t>
  </si>
  <si>
    <t>城陽市立 寺田南小学校</t>
  </si>
  <si>
    <t xml:space="preserve">城陽市立 富野小学校 </t>
  </si>
  <si>
    <t xml:space="preserve">城陽市立 深谷小学校 </t>
  </si>
  <si>
    <t xml:space="preserve">城陽市立 古川小学校 </t>
  </si>
  <si>
    <t xml:space="preserve">八幡市立 中央小学校 </t>
  </si>
  <si>
    <t xml:space="preserve">八幡市立 橋本小学校 </t>
  </si>
  <si>
    <t xml:space="preserve">八幡市立 南山小学校 </t>
  </si>
  <si>
    <t xml:space="preserve">八幡市立 美濃山小学校 </t>
  </si>
  <si>
    <t xml:space="preserve">八幡市立 八幡小学校 </t>
  </si>
  <si>
    <t xml:space="preserve">八幡市立 くすのき小学校 </t>
  </si>
  <si>
    <t xml:space="preserve">八幡市立 さくら小学校 </t>
  </si>
  <si>
    <t xml:space="preserve">八幡市立 有都小学校 </t>
  </si>
  <si>
    <t xml:space="preserve">京田辺市立 大住小学校 </t>
  </si>
  <si>
    <t xml:space="preserve">京田辺市立 草内小学校 </t>
  </si>
  <si>
    <t xml:space="preserve">京田辺市立 薪小学校 </t>
  </si>
  <si>
    <t xml:space="preserve">京田辺市立 田辺小学校 </t>
  </si>
  <si>
    <t xml:space="preserve">京田辺市立 田辺東小学校 </t>
  </si>
  <si>
    <t xml:space="preserve">京田辺市立 桃園小学校 </t>
  </si>
  <si>
    <t xml:space="preserve">京田辺市立 普賢寺小学校 </t>
  </si>
  <si>
    <t xml:space="preserve">京田辺市立 松井ケ丘小学校 </t>
  </si>
  <si>
    <t xml:space="preserve">京田辺市立 三山木小学校 </t>
  </si>
  <si>
    <t>木津市立 木津小学校</t>
  </si>
  <si>
    <t>木津川市立 相楽小学校</t>
  </si>
  <si>
    <t xml:space="preserve">木津川市立 高の原小学校 </t>
  </si>
  <si>
    <t xml:space="preserve">木津川市立 相楽台小学校 </t>
  </si>
  <si>
    <t xml:space="preserve">木津川市立 木津川台小学校 </t>
  </si>
  <si>
    <t xml:space="preserve">木津川市立 梅美台小学校 </t>
  </si>
  <si>
    <t xml:space="preserve">木津川市立 州美台小学校 </t>
  </si>
  <si>
    <t xml:space="preserve">木津川市立 加茂小学校 </t>
  </si>
  <si>
    <t xml:space="preserve">木津川市立 恭仁小学校 </t>
  </si>
  <si>
    <t xml:space="preserve">木津川市立 南加茂台小学校 </t>
  </si>
  <si>
    <t xml:space="preserve">木津川立 上狛小学校 </t>
  </si>
  <si>
    <t xml:space="preserve">木津川市立 棚倉小学校 </t>
  </si>
  <si>
    <t xml:space="preserve">久御山町立 佐山小学校 </t>
  </si>
  <si>
    <t xml:space="preserve">久御山町立 東角小学校 </t>
  </si>
  <si>
    <t xml:space="preserve">久御山町立 御牧小学校 </t>
  </si>
  <si>
    <t xml:space="preserve">井手町立 井手小学校 </t>
  </si>
  <si>
    <t xml:space="preserve">井手町立 多賀小学校 </t>
  </si>
  <si>
    <t xml:space="preserve">笠置町立 笠置小学校 </t>
  </si>
  <si>
    <t>和束町立　和束小学校</t>
  </si>
  <si>
    <t xml:space="preserve">精華町立 川西小学校 </t>
  </si>
  <si>
    <t xml:space="preserve">精華町立 精華台小学校 </t>
  </si>
  <si>
    <t xml:space="preserve">精華町立 精北小学校 </t>
  </si>
  <si>
    <t xml:space="preserve">精華町立 東光小学校 </t>
  </si>
  <si>
    <t xml:space="preserve">精華町立 山田荘小学校 </t>
  </si>
  <si>
    <t xml:space="preserve">南山城村立 南山城小学校 </t>
  </si>
  <si>
    <t xml:space="preserve">宇治田原町立 宇治田原小学校 </t>
  </si>
  <si>
    <t xml:space="preserve">宇治田原町立 田原小学校 </t>
  </si>
  <si>
    <t xml:space="preserve">向日市立 向陽小学校 </t>
  </si>
  <si>
    <t xml:space="preserve">向日市立 第５向陽小学校 </t>
  </si>
  <si>
    <t xml:space="preserve">向日市立 第３向陽小学校 </t>
  </si>
  <si>
    <t xml:space="preserve">向日市立 第２向陽小学校 </t>
  </si>
  <si>
    <t xml:space="preserve">向日市立 第４向陽小学校 </t>
  </si>
  <si>
    <t xml:space="preserve">向日市立 第６向陽小学校 </t>
  </si>
  <si>
    <t xml:space="preserve">長岡京市立 神足小学校 </t>
  </si>
  <si>
    <t xml:space="preserve">長岡京市立 長法寺小学校 </t>
  </si>
  <si>
    <t xml:space="preserve">長岡京市立 長岡第九小学校 </t>
  </si>
  <si>
    <t xml:space="preserve">長岡京市立 長岡第五小学校 </t>
  </si>
  <si>
    <t xml:space="preserve">長岡京市立 長岡第三小学校 </t>
  </si>
  <si>
    <t xml:space="preserve">長岡京市立 長岡第七小学校 </t>
  </si>
  <si>
    <t xml:space="preserve">長岡京市立 長岡第十小学校 </t>
  </si>
  <si>
    <t xml:space="preserve">長岡京市立 長岡第八小学校 </t>
  </si>
  <si>
    <t xml:space="preserve">長岡京市立 長岡第四小学校 </t>
  </si>
  <si>
    <t xml:space="preserve">長岡京市立 長岡第六小学校 </t>
  </si>
  <si>
    <t xml:space="preserve">大山崎町立 大山崎小学校 </t>
  </si>
  <si>
    <t xml:space="preserve">大山崎町立 第二大山崎小学校 </t>
  </si>
  <si>
    <t>山城陸上競技協会主催大会申込用紙　　「基本データ」</t>
  </si>
  <si>
    <t>送付日</t>
  </si>
  <si>
    <t>大会名</t>
  </si>
  <si>
    <t>所属（学校名・クラブ名）</t>
  </si>
  <si>
    <t>所属コード</t>
  </si>
  <si>
    <t>所属先電話番号</t>
  </si>
  <si>
    <t>申込責任者名</t>
  </si>
  <si>
    <t>申込責任者連絡先</t>
  </si>
  <si>
    <t>(自宅)</t>
  </si>
  <si>
    <t>申込責任者(e-mail)</t>
  </si>
  <si>
    <t>申込責任者住所</t>
  </si>
  <si>
    <t>〒　-</t>
  </si>
  <si>
    <t>氏名</t>
  </si>
  <si>
    <t>住所</t>
  </si>
  <si>
    <t>責任者連絡先</t>
  </si>
  <si>
    <t>所属先</t>
  </si>
  <si>
    <t>名</t>
  </si>
  <si>
    <t>No.</t>
  </si>
  <si>
    <t>女1
男2</t>
  </si>
  <si>
    <t>性別</t>
  </si>
  <si>
    <t>種目番号</t>
  </si>
  <si>
    <t>種目</t>
  </si>
  <si>
    <t>姓</t>
  </si>
  <si>
    <t>姓名</t>
  </si>
  <si>
    <t>持ち記録
(コードで記入）
半角数字</t>
  </si>
  <si>
    <t>区分番号</t>
  </si>
  <si>
    <t>所属区分</t>
  </si>
  <si>
    <t>所属番号</t>
  </si>
  <si>
    <t>所属名</t>
  </si>
  <si>
    <t>学年</t>
  </si>
  <si>
    <t>男子用</t>
  </si>
  <si>
    <t>山城陸上競技協会主催大会申込用紙　　「リレー票」</t>
  </si>
  <si>
    <t>※ 薄黄の枠内に正確に記入を
     お願いします</t>
  </si>
  <si>
    <t>No.1</t>
  </si>
  <si>
    <t>女1
男2</t>
  </si>
  <si>
    <t>　　　チーム名
1</t>
  </si>
  <si>
    <t xml:space="preserve">
2</t>
  </si>
  <si>
    <t>都道府県</t>
  </si>
  <si>
    <t>料金区分</t>
  </si>
  <si>
    <t>所　　属</t>
  </si>
  <si>
    <t>コード</t>
  </si>
  <si>
    <t>（都道府県を問わない）</t>
  </si>
  <si>
    <t xml:space="preserve">700円/種目 </t>
  </si>
  <si>
    <t>900円/種目</t>
  </si>
  <si>
    <t>1,000円/種目</t>
  </si>
  <si>
    <t>（都道府県を問わない）</t>
  </si>
  <si>
    <t>リレー：</t>
  </si>
  <si>
    <t>男子</t>
  </si>
  <si>
    <t>女子</t>
  </si>
  <si>
    <t>合計</t>
  </si>
  <si>
    <t>金額</t>
  </si>
  <si>
    <t>男砲丸投</t>
  </si>
  <si>
    <t>中男砲丸投</t>
  </si>
  <si>
    <t>女砲丸投</t>
  </si>
  <si>
    <t>中女砲丸投</t>
  </si>
  <si>
    <t>個人種目総計</t>
  </si>
  <si>
    <t>参加料金　　　￥</t>
  </si>
  <si>
    <r>
      <t>（</t>
    </r>
    <r>
      <rPr>
        <sz val="8"/>
        <rFont val="Meiryo UI"/>
        <family val="3"/>
      </rPr>
      <t>申込確認順                    )</t>
    </r>
  </si>
  <si>
    <t xml:space="preserve">   80m</t>
  </si>
  <si>
    <t>ジャベリックボール投</t>
  </si>
  <si>
    <t>ジャベリックボール投</t>
  </si>
  <si>
    <t>責任者名
(代表者）</t>
  </si>
  <si>
    <t>←黄色の枠に参照表の番号を入力すると自動的にチーム名が表示されます。</t>
  </si>
  <si>
    <t xml:space="preserve">  80m</t>
  </si>
  <si>
    <t>※1)　予約プログラムは＠500円/冊です。</t>
  </si>
  <si>
    <t>払込銀行名</t>
  </si>
  <si>
    <t>ゆうちょ銀行</t>
  </si>
  <si>
    <t>記　　　号</t>
  </si>
  <si>
    <t>口座番号</t>
  </si>
  <si>
    <t>名　　　義</t>
  </si>
  <si>
    <t>サクライ　スナオ</t>
  </si>
  <si>
    <t>※３)　振込先（団体申し込みのみ）</t>
  </si>
  <si>
    <t>京都陸協</t>
  </si>
  <si>
    <t>大谷大</t>
  </si>
  <si>
    <t>京都光華女子大</t>
  </si>
  <si>
    <t>京都大</t>
  </si>
  <si>
    <t>京都学園大</t>
  </si>
  <si>
    <t>京都教育大</t>
  </si>
  <si>
    <t>京都工繊大</t>
  </si>
  <si>
    <t>京都産業大</t>
  </si>
  <si>
    <t>京都女子大</t>
  </si>
  <si>
    <t>京都薬大</t>
  </si>
  <si>
    <t>京都府立大</t>
  </si>
  <si>
    <t>滋賀大</t>
  </si>
  <si>
    <t>滋賀医科大</t>
  </si>
  <si>
    <t>同志社大</t>
  </si>
  <si>
    <t>同志社女子大</t>
  </si>
  <si>
    <t>びわこ成蹊ｽﾎﾟ大</t>
  </si>
  <si>
    <t>佛教大</t>
  </si>
  <si>
    <t>立命館大</t>
  </si>
  <si>
    <t>龍谷大</t>
  </si>
  <si>
    <t>大阪経大</t>
  </si>
  <si>
    <t>摂南大</t>
  </si>
  <si>
    <t>関西学院大</t>
  </si>
  <si>
    <t>大阪学院大</t>
  </si>
  <si>
    <t>大阪教育大</t>
  </si>
  <si>
    <t>京教大附属高</t>
  </si>
  <si>
    <t>山城高</t>
  </si>
  <si>
    <t>鴨沂高</t>
  </si>
  <si>
    <t>洛北高</t>
  </si>
  <si>
    <t>北稜高</t>
  </si>
  <si>
    <t>朱雀高</t>
  </si>
  <si>
    <t>洛東</t>
  </si>
  <si>
    <t>鳥羽高</t>
  </si>
  <si>
    <t>嵯峨野高</t>
  </si>
  <si>
    <t>北嵯峨高</t>
  </si>
  <si>
    <t>桂高</t>
  </si>
  <si>
    <t>洛西高</t>
  </si>
  <si>
    <t>桃山高</t>
  </si>
  <si>
    <t>東稜高</t>
  </si>
  <si>
    <t>洛水高</t>
  </si>
  <si>
    <t>京都すばる高</t>
  </si>
  <si>
    <t>向陽高</t>
  </si>
  <si>
    <t>乙訓高</t>
  </si>
  <si>
    <t>西乙訓高</t>
  </si>
  <si>
    <t>城南凌創高</t>
  </si>
  <si>
    <t>東宇治高</t>
  </si>
  <si>
    <t>莵道高</t>
  </si>
  <si>
    <t>城陽高</t>
  </si>
  <si>
    <t>西城陽高</t>
  </si>
  <si>
    <t>京都八幡高</t>
  </si>
  <si>
    <t>久御山高</t>
  </si>
  <si>
    <t>田辺高</t>
  </si>
  <si>
    <t>木津高</t>
  </si>
  <si>
    <t>南陽高</t>
  </si>
  <si>
    <t>北桑田高</t>
  </si>
  <si>
    <t>亀岡高</t>
  </si>
  <si>
    <t>南丹高</t>
  </si>
  <si>
    <t>園部高</t>
  </si>
  <si>
    <t>農芸高</t>
  </si>
  <si>
    <t>須知高</t>
  </si>
  <si>
    <t>洛陽工高</t>
  </si>
  <si>
    <t>伏見工高</t>
  </si>
  <si>
    <t>西京高</t>
  </si>
  <si>
    <t>銅駝美工高</t>
  </si>
  <si>
    <t>音楽高</t>
  </si>
  <si>
    <t>堀川高</t>
  </si>
  <si>
    <t>日吉ヶ丘高</t>
  </si>
  <si>
    <t>紫野高</t>
  </si>
  <si>
    <t>塔南高</t>
  </si>
  <si>
    <t>大谷高</t>
  </si>
  <si>
    <t>京都学園高</t>
  </si>
  <si>
    <t>京都外大西高</t>
  </si>
  <si>
    <t>同志社高</t>
  </si>
  <si>
    <t>花園高</t>
  </si>
  <si>
    <t>東山高</t>
  </si>
  <si>
    <t>龍大付平安高</t>
  </si>
  <si>
    <t>洛星高</t>
  </si>
  <si>
    <t>洛南高</t>
  </si>
  <si>
    <t>立命館高</t>
  </si>
  <si>
    <t>京都両洋高</t>
  </si>
  <si>
    <t>京都文教高</t>
  </si>
  <si>
    <t>華頂女子高</t>
  </si>
  <si>
    <t>京都女子高</t>
  </si>
  <si>
    <t>京都精華女高</t>
  </si>
  <si>
    <t>京都橘高</t>
  </si>
  <si>
    <t>京都光華高</t>
  </si>
  <si>
    <t>京産大附高</t>
  </si>
  <si>
    <t>京聖母学院高</t>
  </si>
  <si>
    <t>同志社女高</t>
  </si>
  <si>
    <t>京都西山高</t>
  </si>
  <si>
    <t>ﾉｰﾄﾙﾀﾞﾑ女高</t>
  </si>
  <si>
    <t>平安女高</t>
  </si>
  <si>
    <t>京都明徳高</t>
  </si>
  <si>
    <t>洛陽総合高</t>
  </si>
  <si>
    <t>立命館宇治高</t>
  </si>
  <si>
    <t>同志社国際高</t>
  </si>
  <si>
    <t>京都成章高</t>
  </si>
  <si>
    <t>京都聖ｶﾀﾘﾅ高</t>
  </si>
  <si>
    <t>京都廣学館高</t>
  </si>
  <si>
    <t>京都翔英高</t>
  </si>
  <si>
    <t>京都芸術高</t>
  </si>
  <si>
    <t>京都国際高</t>
  </si>
  <si>
    <t>京都朝鮮中高</t>
  </si>
  <si>
    <t>福知山高</t>
  </si>
  <si>
    <t>府工業高</t>
  </si>
  <si>
    <t>東舞鶴高</t>
  </si>
  <si>
    <t>大江高</t>
  </si>
  <si>
    <t>府海洋高</t>
  </si>
  <si>
    <t>峰山高</t>
  </si>
  <si>
    <t>峰山弥栄高</t>
  </si>
  <si>
    <t>共栄学園高</t>
  </si>
  <si>
    <t>福知山成美高</t>
  </si>
  <si>
    <t>京暁星高</t>
  </si>
  <si>
    <t>日星高</t>
  </si>
  <si>
    <t>福知山淑徳高</t>
  </si>
  <si>
    <t>府聾学校</t>
  </si>
  <si>
    <t>石山高</t>
  </si>
  <si>
    <t>鴨沂高定時制</t>
  </si>
  <si>
    <t>朱雀高定時制</t>
  </si>
  <si>
    <t>朱雀高通信制</t>
  </si>
  <si>
    <t>鳥羽高定時制</t>
  </si>
  <si>
    <t>桃山高定時制</t>
  </si>
  <si>
    <t>北桑田高美山分</t>
  </si>
  <si>
    <t>西京高定時制</t>
  </si>
  <si>
    <t>伏見工高定時制</t>
  </si>
  <si>
    <t>網野高間人分</t>
  </si>
  <si>
    <t>西舞鶴高通信制</t>
  </si>
  <si>
    <t>東舞鶴高浮島分</t>
  </si>
  <si>
    <t>福知山高三和分</t>
  </si>
  <si>
    <t>宮津高伊根分</t>
  </si>
  <si>
    <t>長尾谷高京都分</t>
  </si>
  <si>
    <t>京都廣学館高通信制</t>
  </si>
  <si>
    <t>加茂川</t>
  </si>
  <si>
    <t>旭丘</t>
  </si>
  <si>
    <t>衣笠</t>
  </si>
  <si>
    <t>雲ヶ畑</t>
  </si>
  <si>
    <t>小野郷</t>
  </si>
  <si>
    <t>洛星</t>
  </si>
  <si>
    <t>立命館</t>
  </si>
  <si>
    <t>烏丸</t>
  </si>
  <si>
    <t>上京</t>
  </si>
  <si>
    <t>嘉楽</t>
  </si>
  <si>
    <t>二条</t>
  </si>
  <si>
    <t>同志社</t>
  </si>
  <si>
    <t>同志社女</t>
  </si>
  <si>
    <t>平安女学院</t>
  </si>
  <si>
    <t>北野</t>
  </si>
  <si>
    <t>朱雀</t>
  </si>
  <si>
    <t>春日丘</t>
  </si>
  <si>
    <t>府盲学校</t>
  </si>
  <si>
    <t>西京高附属</t>
  </si>
  <si>
    <t>京都御池</t>
  </si>
  <si>
    <t>中京</t>
  </si>
  <si>
    <t>松原</t>
  </si>
  <si>
    <t>西ノ京</t>
  </si>
  <si>
    <t>大宅</t>
  </si>
  <si>
    <t>下京</t>
  </si>
  <si>
    <t>大枝</t>
  </si>
  <si>
    <t>七条</t>
  </si>
  <si>
    <t>龍谷大附属平安</t>
  </si>
  <si>
    <t>八条</t>
  </si>
  <si>
    <t>九条</t>
  </si>
  <si>
    <t>洛南</t>
  </si>
  <si>
    <t>凌風</t>
  </si>
  <si>
    <t>岡崎</t>
  </si>
  <si>
    <t>高野</t>
  </si>
  <si>
    <t>下鴨</t>
  </si>
  <si>
    <t>近衛</t>
  </si>
  <si>
    <t>修学院</t>
  </si>
  <si>
    <t>洛北</t>
  </si>
  <si>
    <t>大原</t>
  </si>
  <si>
    <t>花脊</t>
  </si>
  <si>
    <t>洛北高附属</t>
  </si>
  <si>
    <t>京都文教</t>
  </si>
  <si>
    <t>京朝鮮中高</t>
  </si>
  <si>
    <t>ﾉｰﾄﾙﾀﾞﾑ女学院</t>
  </si>
  <si>
    <t>東山</t>
  </si>
  <si>
    <t>開睛</t>
  </si>
  <si>
    <t>山科</t>
  </si>
  <si>
    <t>音羽</t>
  </si>
  <si>
    <t>花山</t>
  </si>
  <si>
    <t>月輪</t>
  </si>
  <si>
    <t>大谷</t>
  </si>
  <si>
    <t>華頂女</t>
  </si>
  <si>
    <t>京都女</t>
  </si>
  <si>
    <t>蜂ヶ岡</t>
  </si>
  <si>
    <t>嵯峨</t>
  </si>
  <si>
    <t>四条</t>
  </si>
  <si>
    <t>西院</t>
  </si>
  <si>
    <t>桂</t>
  </si>
  <si>
    <t>高雄</t>
  </si>
  <si>
    <t>宕陰</t>
  </si>
  <si>
    <t>双ヶ丘</t>
  </si>
  <si>
    <t>京都光華</t>
  </si>
  <si>
    <t>深草</t>
  </si>
  <si>
    <t>藤森</t>
  </si>
  <si>
    <t>桃山</t>
  </si>
  <si>
    <t>伏見</t>
  </si>
  <si>
    <t>醍醐</t>
  </si>
  <si>
    <t>桃陵</t>
  </si>
  <si>
    <t>京都聖母学院</t>
  </si>
  <si>
    <t>京教大附属京都</t>
  </si>
  <si>
    <t>京教大附属桃山</t>
  </si>
  <si>
    <t>栗陵</t>
  </si>
  <si>
    <t>安祥寺</t>
  </si>
  <si>
    <t>大淀</t>
  </si>
  <si>
    <t>樫原</t>
  </si>
  <si>
    <t>小栗栖</t>
  </si>
  <si>
    <t>梅津</t>
  </si>
  <si>
    <t>太秦</t>
  </si>
  <si>
    <t>勧修</t>
  </si>
  <si>
    <t>神川</t>
  </si>
  <si>
    <t>桂川</t>
  </si>
  <si>
    <t>洛西</t>
  </si>
  <si>
    <t>西陵</t>
  </si>
  <si>
    <t>久世</t>
  </si>
  <si>
    <t>向島東</t>
  </si>
  <si>
    <t>松尾</t>
  </si>
  <si>
    <t>洛南高附属</t>
  </si>
  <si>
    <t>西賀茂</t>
  </si>
  <si>
    <t>勝山</t>
  </si>
  <si>
    <t>長岡</t>
  </si>
  <si>
    <t>東宇治</t>
  </si>
  <si>
    <t>宇治</t>
  </si>
  <si>
    <t>西宇治</t>
  </si>
  <si>
    <t>城陽</t>
  </si>
  <si>
    <t>男山</t>
  </si>
  <si>
    <t>田辺</t>
  </si>
  <si>
    <t>泉ヶ丘</t>
  </si>
  <si>
    <t>維孝館</t>
  </si>
  <si>
    <t>木津</t>
  </si>
  <si>
    <t>精華</t>
  </si>
  <si>
    <t>和束</t>
  </si>
  <si>
    <t>笠置</t>
  </si>
  <si>
    <t>泉川</t>
  </si>
  <si>
    <t>別院</t>
  </si>
  <si>
    <t>南桑</t>
  </si>
  <si>
    <t>育親</t>
  </si>
  <si>
    <t>高田</t>
  </si>
  <si>
    <t>園部</t>
  </si>
  <si>
    <t>八木</t>
  </si>
  <si>
    <t>殿田</t>
  </si>
  <si>
    <t>蒲生野</t>
  </si>
  <si>
    <t>瑞穂</t>
  </si>
  <si>
    <t>和知</t>
  </si>
  <si>
    <t>周山</t>
  </si>
  <si>
    <t>美山</t>
  </si>
  <si>
    <t>綾部</t>
  </si>
  <si>
    <t>何北</t>
  </si>
  <si>
    <t>八田</t>
  </si>
  <si>
    <t>東綾</t>
  </si>
  <si>
    <t>上林</t>
  </si>
  <si>
    <t>豊里</t>
  </si>
  <si>
    <t>桃映</t>
  </si>
  <si>
    <t>南陵</t>
  </si>
  <si>
    <t>成和</t>
  </si>
  <si>
    <t>六人部</t>
  </si>
  <si>
    <t>川口</t>
  </si>
  <si>
    <t>青葉</t>
  </si>
  <si>
    <t>白糸</t>
  </si>
  <si>
    <t>和田</t>
  </si>
  <si>
    <t>城南</t>
  </si>
  <si>
    <t>城北</t>
  </si>
  <si>
    <t>若浦</t>
  </si>
  <si>
    <t>加佐</t>
  </si>
  <si>
    <t>三和</t>
  </si>
  <si>
    <t>大江</t>
  </si>
  <si>
    <t>京都共栄学園</t>
  </si>
  <si>
    <t>日新</t>
  </si>
  <si>
    <t>宮津</t>
  </si>
  <si>
    <t>日置</t>
  </si>
  <si>
    <t>栗田</t>
  </si>
  <si>
    <t>養老</t>
  </si>
  <si>
    <t>橋立</t>
  </si>
  <si>
    <t>江陽</t>
  </si>
  <si>
    <t>加悦</t>
  </si>
  <si>
    <t>伊根</t>
  </si>
  <si>
    <t>本庄</t>
  </si>
  <si>
    <t>峰山</t>
  </si>
  <si>
    <t>大宮</t>
  </si>
  <si>
    <t>網野</t>
  </si>
  <si>
    <t>橘</t>
  </si>
  <si>
    <t>弥栄</t>
  </si>
  <si>
    <t>間人</t>
  </si>
  <si>
    <t>宇川</t>
  </si>
  <si>
    <t>久美浜</t>
  </si>
  <si>
    <t>大山崎</t>
  </si>
  <si>
    <t>北宇治</t>
  </si>
  <si>
    <t>男山第二</t>
  </si>
  <si>
    <t>男山第三</t>
  </si>
  <si>
    <t>長岡第二</t>
  </si>
  <si>
    <t>西城陽</t>
  </si>
  <si>
    <t>木幡</t>
  </si>
  <si>
    <t>久御山</t>
  </si>
  <si>
    <t>西ノ岡</t>
  </si>
  <si>
    <t>長岡第三</t>
  </si>
  <si>
    <t>南宇治</t>
  </si>
  <si>
    <t>西小倉</t>
  </si>
  <si>
    <t>東輝</t>
  </si>
  <si>
    <t>南城陽</t>
  </si>
  <si>
    <t>大住</t>
  </si>
  <si>
    <t>東城陽</t>
  </si>
  <si>
    <t>北城陽</t>
  </si>
  <si>
    <t>培良</t>
  </si>
  <si>
    <t>寺戸</t>
  </si>
  <si>
    <t>槇島</t>
  </si>
  <si>
    <t>大成</t>
  </si>
  <si>
    <t>広野</t>
  </si>
  <si>
    <t>長岡第四</t>
  </si>
  <si>
    <t>詳徳</t>
  </si>
  <si>
    <t>男山東</t>
  </si>
  <si>
    <t>木津第二</t>
  </si>
  <si>
    <t>精華南</t>
  </si>
  <si>
    <t>同志社国際</t>
  </si>
  <si>
    <t>夜久野</t>
  </si>
  <si>
    <t>精華西</t>
  </si>
  <si>
    <t>立命館宇治</t>
  </si>
  <si>
    <t>園部高附属</t>
  </si>
  <si>
    <t>木津南</t>
  </si>
  <si>
    <t>黄檗</t>
  </si>
  <si>
    <t>洛水</t>
  </si>
  <si>
    <t>京都精華女</t>
  </si>
  <si>
    <t>京産大附属</t>
  </si>
  <si>
    <t>大原野</t>
  </si>
  <si>
    <t>京都学園</t>
  </si>
  <si>
    <t>花園</t>
  </si>
  <si>
    <t>上記以外の高校</t>
  </si>
  <si>
    <t>上記以外のクラブ</t>
  </si>
  <si>
    <t>枚方なぎさ高</t>
  </si>
  <si>
    <t>A  一　般：</t>
  </si>
  <si>
    <t>B 大学生：</t>
  </si>
  <si>
    <t>C 高校生：</t>
  </si>
  <si>
    <t>D 中学生：</t>
  </si>
  <si>
    <t>E 小学生：</t>
  </si>
  <si>
    <t xml:space="preserve">600円/種目 </t>
  </si>
  <si>
    <t>1,500円/チーム</t>
  </si>
  <si>
    <t>小学生：1,000円/チーム</t>
  </si>
  <si>
    <t>余分に必要なプログラム冊数（右欄に記入）</t>
  </si>
  <si>
    <t>　　　各チームに1冊無料で配布します。２冊以上必要なチームは上記に記入ください。</t>
  </si>
  <si>
    <t>向島秀蓮</t>
  </si>
  <si>
    <t>京都橘大</t>
  </si>
  <si>
    <t>大阪産業大</t>
  </si>
  <si>
    <t>明治国際医療大</t>
  </si>
  <si>
    <t>甲南大</t>
  </si>
  <si>
    <t>上記以外の大学</t>
  </si>
  <si>
    <t>京都外国語大</t>
  </si>
  <si>
    <t>京都国際</t>
  </si>
  <si>
    <t>京都橘</t>
  </si>
  <si>
    <t>南陽高附属</t>
  </si>
  <si>
    <t>福知山高附属</t>
  </si>
  <si>
    <t>大阪体育大</t>
  </si>
  <si>
    <t>大阪大</t>
  </si>
  <si>
    <t>神戸学院大</t>
  </si>
  <si>
    <t>京都府立医科大</t>
  </si>
  <si>
    <t>京都マスターズ</t>
  </si>
  <si>
    <t>双鶴クラブ</t>
  </si>
  <si>
    <t>亀岡クラブ</t>
  </si>
  <si>
    <t>精華ＡＣ</t>
  </si>
  <si>
    <t>太陽が丘ＪＣ</t>
  </si>
  <si>
    <t>大阪マスターズ</t>
  </si>
  <si>
    <t>和歌山マスターズ</t>
  </si>
  <si>
    <t>滋賀陸協</t>
  </si>
  <si>
    <t>但馬ＡＣ</t>
  </si>
  <si>
    <t>神戸市陸協</t>
  </si>
  <si>
    <t>京田辺走ろう会</t>
  </si>
  <si>
    <t>三重陸協</t>
  </si>
  <si>
    <t>愛知陸協</t>
  </si>
  <si>
    <t>兵庫陸協</t>
  </si>
  <si>
    <t>コミネクラブ</t>
  </si>
  <si>
    <t>メディカルアートＡＣ</t>
  </si>
  <si>
    <t>関西外国語大学</t>
  </si>
  <si>
    <t>ＮＣＣ</t>
  </si>
  <si>
    <t>立命館ＡＣ</t>
  </si>
  <si>
    <t>Team-Ｐ-man</t>
  </si>
  <si>
    <t>のびしろ</t>
  </si>
  <si>
    <t>西宮市陸協</t>
  </si>
  <si>
    <t>赤兎馬アスリートクラブ</t>
  </si>
  <si>
    <t>ＨＡＣ(一般）</t>
  </si>
  <si>
    <t>SFIDA.AC</t>
  </si>
  <si>
    <t>スターヒルズ</t>
  </si>
  <si>
    <t>播磨KOC</t>
  </si>
  <si>
    <t>サウルスジャパン</t>
  </si>
  <si>
    <t>復刻アスリートクラブ</t>
  </si>
  <si>
    <t>KOBEATHLETECLUB</t>
  </si>
  <si>
    <t>木津川ＡＣ</t>
  </si>
  <si>
    <t>KINDAI RC</t>
  </si>
  <si>
    <t>園田学園女子大</t>
  </si>
  <si>
    <t>川崎重工</t>
  </si>
  <si>
    <t>Live.fas</t>
  </si>
  <si>
    <t>尼崎市陸協</t>
  </si>
  <si>
    <t>関西電力</t>
  </si>
  <si>
    <t>GERBERA RC</t>
  </si>
  <si>
    <t>Infinity AC</t>
  </si>
  <si>
    <t>三田市陸協</t>
  </si>
  <si>
    <t>ＮＭＲ</t>
  </si>
  <si>
    <t>アトレティカ</t>
  </si>
  <si>
    <t>SASAKI AC</t>
  </si>
  <si>
    <t>京都ＴＦＣ</t>
  </si>
  <si>
    <t>OSAKA.TC</t>
  </si>
  <si>
    <t>TEAM HAL</t>
  </si>
  <si>
    <t>鴨川走友会</t>
  </si>
  <si>
    <t>鳩印G＆T</t>
  </si>
  <si>
    <t>立命館陸上同好会</t>
  </si>
  <si>
    <t>同志社陸上同好会</t>
  </si>
  <si>
    <t>大阪国際大AC</t>
  </si>
  <si>
    <t>京産大AC</t>
  </si>
  <si>
    <t>滋賀マスターズAC</t>
  </si>
  <si>
    <t>京大医学部AC</t>
  </si>
  <si>
    <t>ULTIMATE</t>
  </si>
  <si>
    <t>Soleil.AC</t>
  </si>
  <si>
    <t>Liberta</t>
  </si>
  <si>
    <t>Gloria-AC</t>
  </si>
  <si>
    <t>ＳＤ</t>
  </si>
  <si>
    <t>ＹＳＤ</t>
  </si>
  <si>
    <t>NEXUS-AC</t>
  </si>
  <si>
    <t>チームＲＣＫ</t>
  </si>
  <si>
    <t>Athletica</t>
  </si>
  <si>
    <t>Be-Style</t>
  </si>
  <si>
    <t>Reborn</t>
  </si>
  <si>
    <t>ＷＡＣ</t>
  </si>
  <si>
    <t>Melody</t>
  </si>
  <si>
    <t>料金区分</t>
  </si>
  <si>
    <t xml:space="preserve">   80mH</t>
  </si>
  <si>
    <t>小学男女</t>
  </si>
  <si>
    <t>男(高校）砲丸投</t>
  </si>
  <si>
    <t>(10名以上で申し込んだ
団体は必ず記入）
当日ご協力いただける
補助員の人数</t>
  </si>
  <si>
    <t>競技者ヴィブス
（ﾅﾝﾊﾞｰ
ｶｰﾄﾞ）</t>
  </si>
  <si>
    <t>山城陸協</t>
  </si>
  <si>
    <t>RunningClubBlooming</t>
  </si>
  <si>
    <t>R-UNITED</t>
  </si>
  <si>
    <t>上記以外の他府県クラブ</t>
  </si>
  <si>
    <t>上記以外の京都陸協クラブ</t>
  </si>
  <si>
    <t>ＨＡＣ(高校）</t>
  </si>
  <si>
    <t>ＨＡＣ(中学）</t>
  </si>
  <si>
    <t>ＨＡＣ(小学生）</t>
  </si>
  <si>
    <t>上記以外の小学校</t>
  </si>
  <si>
    <t>大阪公立大</t>
  </si>
  <si>
    <t>関西大学</t>
  </si>
  <si>
    <t>天理大学</t>
  </si>
  <si>
    <t>和歌山大学</t>
  </si>
  <si>
    <t>中京大学</t>
  </si>
  <si>
    <t>大阪経済法科大学</t>
  </si>
  <si>
    <t>大阪陸協</t>
  </si>
  <si>
    <t>ＦＡＣ</t>
  </si>
  <si>
    <t>精華ＡＣジュニア</t>
  </si>
  <si>
    <t>途中が丘クラブ(中学）</t>
  </si>
  <si>
    <t>大阪医科薬科大学</t>
  </si>
  <si>
    <t>大阪国際大学</t>
  </si>
  <si>
    <t>関西医科大学</t>
  </si>
  <si>
    <t>土岐走友会</t>
  </si>
  <si>
    <t>鷹匠AC</t>
  </si>
  <si>
    <t>途中が丘クラブ</t>
  </si>
  <si>
    <t>IFC陸上</t>
  </si>
  <si>
    <t>FrontierAC</t>
  </si>
  <si>
    <t>チームもんごる</t>
  </si>
  <si>
    <t>森ノ宮医療大学</t>
  </si>
  <si>
    <t>岡崎ＲＣ(中学）</t>
  </si>
  <si>
    <t>但馬ＡＣ(中学）</t>
  </si>
  <si>
    <t>（2）まずは、「基本データ」を作成します。（最上部にある大会名から、色付きセルに逐次入力します。）</t>
  </si>
  <si>
    <t>登録番号</t>
  </si>
  <si>
    <t>頭番号(高校）</t>
  </si>
  <si>
    <t>枝番号(小中)</t>
  </si>
  <si>
    <t>＊大会名が既に入力されている場合もあります。）</t>
  </si>
  <si>
    <t>(所属先Mail)</t>
  </si>
  <si>
    <t>(携帯電話)</t>
  </si>
  <si>
    <t>色付きセル枠内に記入ください（正確にお願いします）</t>
  </si>
  <si>
    <t>　　女子用</t>
  </si>
  <si>
    <t>他の金融機関から降り込む場合</t>
  </si>
  <si>
    <t>店番</t>
  </si>
  <si>
    <t>口座番号</t>
  </si>
  <si>
    <t>を指定して振り込んでください</t>
  </si>
  <si>
    <t>←着色の枠に参照表の番号を入力すると自動的にチーム名が表示されます。</t>
  </si>
  <si>
    <t>OBRS</t>
  </si>
  <si>
    <t>相楽陸上クラブ</t>
  </si>
  <si>
    <t>上記以外の中学クラブ</t>
  </si>
  <si>
    <t>（6名以上で申し込んだ
団体は必ず記入）
協力審判員名（希望部署があれば名前の横に記入）</t>
  </si>
  <si>
    <t>上記以外のクラブ</t>
  </si>
  <si>
    <t>精華AC（中学）</t>
  </si>
  <si>
    <t>乙訓ジュニア(中学）</t>
  </si>
  <si>
    <t>京都ＴＦＣ(中学）</t>
  </si>
  <si>
    <t>未来ランラン</t>
  </si>
  <si>
    <t>(1)山城陸上競技協会ホームページ事業計画の各大会から「申込データ」をダウンロードします。</t>
  </si>
  <si>
    <t>山城陸上競技協会主催大会リレー申込の記入方法</t>
  </si>
  <si>
    <r>
      <t>　</t>
    </r>
    <r>
      <rPr>
        <b/>
        <u val="single"/>
        <sz val="14"/>
        <rFont val="ＭＳ Ｐ明朝"/>
        <family val="1"/>
      </rPr>
      <t>□　最初に申込一覧表にデータを記入</t>
    </r>
  </si>
  <si>
    <t>(1)申込一覧表に競技参加者のデータを入力</t>
  </si>
  <si>
    <t>(2)リレーのみ参加者がいる場合は申込一覧表にナンバー、名前を記入しておく。</t>
  </si>
  <si>
    <r>
      <t>　</t>
    </r>
    <r>
      <rPr>
        <b/>
        <u val="single"/>
        <sz val="14"/>
        <rFont val="ＭＳ Ｐ明朝"/>
        <family val="1"/>
      </rPr>
      <t>□　申込一覧表ができあがったら</t>
    </r>
  </si>
  <si>
    <t>送信いただくデータは、プログラム編成に使用いたしますので、</t>
  </si>
  <si>
    <t>申込種目の間違いおよび姓名に誤字･脱字などがないように確認してから送信をお願いします。</t>
  </si>
  <si>
    <t>（外字の使用はおこなわないでください。データで反映されません。）</t>
  </si>
  <si>
    <t>（4）アスリートヴィブスは下図のような構成になっています。誤記のないようにお願いします。</t>
  </si>
  <si>
    <t>　　持ち記録が無い場合には、予想タイムを記入してください。</t>
  </si>
  <si>
    <t>GloryAC</t>
  </si>
  <si>
    <t>KNAアスリーツ</t>
  </si>
  <si>
    <t>京都陸上アカデミー</t>
  </si>
  <si>
    <t>YAMATOTC</t>
  </si>
  <si>
    <t>ＮＡＣ</t>
  </si>
  <si>
    <t>和歌山陸協</t>
  </si>
  <si>
    <t>GrowingMAN</t>
  </si>
  <si>
    <t>新日本住設グループ</t>
  </si>
  <si>
    <t>紫郊クラブ</t>
  </si>
  <si>
    <t>奈良教育大学</t>
  </si>
  <si>
    <t>金沢大学</t>
  </si>
  <si>
    <t>京産大同好会</t>
  </si>
  <si>
    <t>神戸大学</t>
  </si>
  <si>
    <t>参加料計算表</t>
  </si>
  <si>
    <t>※4）受付時に振込控えを提示いただく場合があります。</t>
  </si>
  <si>
    <t>宮津天橋</t>
  </si>
  <si>
    <t>丹後緑風</t>
  </si>
  <si>
    <t>上記以外の定時制</t>
  </si>
  <si>
    <t>Mixupkobe</t>
  </si>
  <si>
    <t>辰野</t>
  </si>
  <si>
    <t>（他府県登録　個人は料金２倍　リレーは京都登録と同じ1500円）</t>
  </si>
  <si>
    <t>※2)　天変地異等による競技会中止の場合、参加料は諸費用を差し引いて返金します。</t>
  </si>
  <si>
    <t>(3)出場するチームのデータを、添付の参照表を確認しながら入力します。</t>
  </si>
  <si>
    <t>２０２４山城陸上競技協会第1回記録会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</si>
</sst>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_ "/>
    <numFmt numFmtId="178" formatCode="0_ 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8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u val="single"/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4"/>
      <color indexed="10"/>
      <name val="ＭＳ Ｐ明朝"/>
      <family val="1"/>
    </font>
    <font>
      <b/>
      <u val="single"/>
      <sz val="16"/>
      <name val="ＭＳ Ｐ明朝"/>
      <family val="1"/>
    </font>
    <font>
      <sz val="2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13"/>
      <name val="Meiryo UI"/>
      <family val="3"/>
    </font>
    <font>
      <b/>
      <sz val="18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8"/>
      <name val="Meiryo UI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sz val="3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FF0000"/>
      <name val="ＭＳ 明朝"/>
      <family val="1"/>
    </font>
    <font>
      <sz val="10"/>
      <color rgb="FFFF0000"/>
      <name val="ＭＳ Ｐ明朝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ashed"/>
      <top/>
      <bottom style="medium"/>
    </border>
    <border>
      <left style="dashed"/>
      <right style="dashed"/>
      <top/>
      <bottom style="medium"/>
    </border>
    <border>
      <left style="thin"/>
      <right style="dotted"/>
      <top/>
      <bottom style="medium"/>
    </border>
    <border>
      <left style="dashed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6" borderId="0" applyNumberFormat="0" applyBorder="0" applyAlignment="0" applyProtection="0"/>
    <xf numFmtId="9" fontId="0" fillId="0" borderId="0" applyFont="0" applyFill="0" applyBorder="0" applyAlignment="0" applyProtection="0"/>
    <xf numFmtId="0" fontId="0" fillId="37" borderId="2" applyNumberFormat="0" applyFont="0" applyAlignment="0" applyProtection="0"/>
    <xf numFmtId="0" fontId="73" fillId="0" borderId="3" applyNumberFormat="0" applyFill="0" applyAlignment="0" applyProtection="0"/>
    <xf numFmtId="0" fontId="74" fillId="38" borderId="0" applyNumberFormat="0" applyBorder="0" applyAlignment="0" applyProtection="0"/>
    <xf numFmtId="0" fontId="75" fillId="39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0" fillId="0" borderId="9" applyNumberFormat="0" applyFill="0" applyAlignment="0" applyProtection="0"/>
    <xf numFmtId="0" fontId="81" fillId="39" borderId="10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40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84" fillId="41" borderId="0" applyNumberFormat="0" applyBorder="0" applyAlignment="0" applyProtection="0"/>
  </cellStyleXfs>
  <cellXfs count="561">
    <xf numFmtId="0" fontId="0" fillId="0" borderId="0" xfId="0" applyAlignment="1">
      <alignment vertical="center"/>
    </xf>
    <xf numFmtId="49" fontId="0" fillId="0" borderId="0" xfId="83" applyNumberFormat="1" applyAlignment="1">
      <alignment horizontal="center" vertical="center"/>
      <protection/>
    </xf>
    <xf numFmtId="0" fontId="0" fillId="0" borderId="0" xfId="83" applyAlignment="1">
      <alignment horizontal="center" vertical="center"/>
      <protection/>
    </xf>
    <xf numFmtId="0" fontId="0" fillId="0" borderId="0" xfId="83">
      <alignment vertical="center"/>
      <protection/>
    </xf>
    <xf numFmtId="49" fontId="0" fillId="0" borderId="0" xfId="83" applyNumberFormat="1">
      <alignment vertical="center"/>
      <protection/>
    </xf>
    <xf numFmtId="49" fontId="9" fillId="0" borderId="0" xfId="83" applyNumberFormat="1" applyFont="1" applyAlignment="1" applyProtection="1">
      <alignment horizontal="left" vertical="center" readingOrder="1"/>
      <protection/>
    </xf>
    <xf numFmtId="176" fontId="9" fillId="0" borderId="0" xfId="83" applyNumberFormat="1" applyFont="1" applyAlignment="1" applyProtection="1">
      <alignment horizontal="left" vertical="center" readingOrder="1"/>
      <protection/>
    </xf>
    <xf numFmtId="0" fontId="9" fillId="0" borderId="0" xfId="83" applyFont="1" applyAlignment="1">
      <alignment horizontal="left" vertical="center" readingOrder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82" applyFont="1">
      <alignment/>
      <protection/>
    </xf>
    <xf numFmtId="0" fontId="10" fillId="0" borderId="0" xfId="82" applyFont="1" applyAlignment="1" applyProtection="1">
      <alignment horizontal="left"/>
      <protection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left" vertical="center"/>
    </xf>
    <xf numFmtId="178" fontId="9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right" vertical="center" readingOrder="1"/>
    </xf>
    <xf numFmtId="0" fontId="9" fillId="0" borderId="0" xfId="0" applyFont="1" applyFill="1" applyAlignment="1">
      <alignment horizontal="left" vertical="center"/>
    </xf>
    <xf numFmtId="0" fontId="10" fillId="0" borderId="0" xfId="82" applyFont="1" applyAlignment="1" applyProtection="1">
      <alignment horizontal="center" vertical="center" textRotation="255"/>
      <protection/>
    </xf>
    <xf numFmtId="0" fontId="11" fillId="0" borderId="0" xfId="82" applyFont="1" applyAlignment="1" applyProtection="1">
      <alignment horizontal="left"/>
      <protection/>
    </xf>
    <xf numFmtId="0" fontId="11" fillId="0" borderId="0" xfId="82" applyFont="1">
      <alignment/>
      <protection/>
    </xf>
    <xf numFmtId="0" fontId="11" fillId="0" borderId="0" xfId="82" applyNumberFormat="1" applyFont="1" applyAlignment="1">
      <alignment horizontal="right"/>
      <protection/>
    </xf>
    <xf numFmtId="0" fontId="11" fillId="0" borderId="0" xfId="82" applyFont="1" applyAlignment="1">
      <alignment/>
      <protection/>
    </xf>
    <xf numFmtId="0" fontId="10" fillId="0" borderId="0" xfId="82" applyNumberFormat="1" applyFont="1" applyAlignment="1">
      <alignment horizontal="right"/>
      <protection/>
    </xf>
    <xf numFmtId="0" fontId="10" fillId="0" borderId="0" xfId="82" applyFont="1" applyAlignment="1">
      <alignment/>
      <protection/>
    </xf>
    <xf numFmtId="0" fontId="10" fillId="0" borderId="0" xfId="82" applyFont="1" applyAlignment="1">
      <alignment horizontal="right"/>
      <protection/>
    </xf>
    <xf numFmtId="0" fontId="10" fillId="0" borderId="0" xfId="82" applyFont="1" applyAlignment="1">
      <alignment horizontal="center" vertical="center" textRotation="255"/>
      <protection/>
    </xf>
    <xf numFmtId="0" fontId="12" fillId="0" borderId="0" xfId="82" applyFont="1" applyProtection="1">
      <alignment/>
      <protection/>
    </xf>
    <xf numFmtId="0" fontId="12" fillId="0" borderId="0" xfId="82" applyFont="1" applyAlignment="1" applyProtection="1">
      <alignment horizontal="left"/>
      <protection/>
    </xf>
    <xf numFmtId="0" fontId="12" fillId="0" borderId="0" xfId="82" applyFont="1">
      <alignment/>
      <protection/>
    </xf>
    <xf numFmtId="0" fontId="12" fillId="0" borderId="0" xfId="82" applyFont="1" applyAlignment="1" applyProtection="1">
      <alignment/>
      <protection/>
    </xf>
    <xf numFmtId="0" fontId="12" fillId="0" borderId="0" xfId="82" applyFont="1" applyProtection="1" quotePrefix="1">
      <alignment/>
      <protection/>
    </xf>
    <xf numFmtId="14" fontId="12" fillId="0" borderId="0" xfId="82" applyNumberFormat="1" applyFont="1" applyProtection="1" quotePrefix="1">
      <alignment/>
      <protection/>
    </xf>
    <xf numFmtId="0" fontId="12" fillId="0" borderId="12" xfId="82" applyFont="1" applyBorder="1">
      <alignment/>
      <protection/>
    </xf>
    <xf numFmtId="0" fontId="12" fillId="0" borderId="0" xfId="82" applyFont="1" applyAlignment="1">
      <alignment/>
      <protection/>
    </xf>
    <xf numFmtId="0" fontId="12" fillId="0" borderId="0" xfId="82" applyFont="1" quotePrefix="1">
      <alignment/>
      <protection/>
    </xf>
    <xf numFmtId="14" fontId="12" fillId="0" borderId="0" xfId="82" applyNumberFormat="1" applyFont="1" quotePrefix="1">
      <alignment/>
      <protection/>
    </xf>
    <xf numFmtId="0" fontId="12" fillId="0" borderId="0" xfId="82" applyFont="1" applyAlignment="1" applyProtection="1" quotePrefix="1">
      <alignment horizontal="left"/>
      <protection/>
    </xf>
    <xf numFmtId="14" fontId="12" fillId="0" borderId="0" xfId="82" applyNumberFormat="1" applyFont="1" applyAlignment="1" applyProtection="1" quotePrefix="1">
      <alignment horizontal="left"/>
      <protection/>
    </xf>
    <xf numFmtId="14" fontId="12" fillId="0" borderId="0" xfId="82" applyNumberFormat="1" applyFont="1" applyAlignment="1" quotePrefix="1">
      <alignment horizontal="left"/>
      <protection/>
    </xf>
    <xf numFmtId="0" fontId="12" fillId="0" borderId="0" xfId="82" applyNumberFormat="1" applyFont="1" applyAlignment="1">
      <alignment horizontal="right"/>
      <protection/>
    </xf>
    <xf numFmtId="0" fontId="12" fillId="0" borderId="0" xfId="82" applyFont="1" applyAlignment="1">
      <alignment horizontal="left"/>
      <protection/>
    </xf>
    <xf numFmtId="0" fontId="12" fillId="0" borderId="12" xfId="82" applyNumberFormat="1" applyFont="1" applyBorder="1" applyAlignment="1" applyProtection="1">
      <alignment horizontal="right"/>
      <protection/>
    </xf>
    <xf numFmtId="0" fontId="12" fillId="0" borderId="13" xfId="82" applyFont="1" applyBorder="1" applyAlignment="1">
      <alignment horizontal="left"/>
      <protection/>
    </xf>
    <xf numFmtId="0" fontId="12" fillId="0" borderId="14" xfId="82" applyFont="1" applyBorder="1">
      <alignment/>
      <protection/>
    </xf>
    <xf numFmtId="0" fontId="14" fillId="0" borderId="0" xfId="82" applyFont="1" applyAlignment="1" applyProtection="1">
      <alignment horizontal="left"/>
      <protection/>
    </xf>
    <xf numFmtId="0" fontId="14" fillId="0" borderId="0" xfId="82" applyFont="1">
      <alignment/>
      <protection/>
    </xf>
    <xf numFmtId="0" fontId="10" fillId="0" borderId="15" xfId="82" applyFont="1" applyBorder="1" applyAlignment="1" applyProtection="1">
      <alignment horizontal="center" vertical="center" textRotation="255"/>
      <protection/>
    </xf>
    <xf numFmtId="0" fontId="10" fillId="0" borderId="16" xfId="82" applyFont="1" applyBorder="1" applyAlignment="1" applyProtection="1">
      <alignment horizontal="center" vertical="center" textRotation="255"/>
      <protection/>
    </xf>
    <xf numFmtId="0" fontId="12" fillId="0" borderId="17" xfId="82" applyFont="1" applyBorder="1">
      <alignment/>
      <protection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NumberFormat="1" applyFont="1" applyBorder="1" applyAlignment="1">
      <alignment horizontal="center" vertical="center" wrapText="1"/>
    </xf>
    <xf numFmtId="49" fontId="9" fillId="19" borderId="22" xfId="0" applyNumberFormat="1" applyFont="1" applyFill="1" applyBorder="1" applyAlignment="1">
      <alignment horizontal="right" vertical="center" textRotation="255" readingOrder="1"/>
    </xf>
    <xf numFmtId="0" fontId="9" fillId="19" borderId="23" xfId="0" applyFont="1" applyFill="1" applyBorder="1" applyAlignment="1">
      <alignment horizontal="center" vertical="center" textRotation="255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13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0" fontId="9" fillId="0" borderId="29" xfId="0" applyFont="1" applyFill="1" applyBorder="1" applyAlignment="1">
      <alignment vertical="center"/>
    </xf>
    <xf numFmtId="0" fontId="9" fillId="0" borderId="28" xfId="0" applyNumberFormat="1" applyFont="1" applyBorder="1" applyAlignment="1">
      <alignment horizontal="left" vertical="center"/>
    </xf>
    <xf numFmtId="0" fontId="12" fillId="0" borderId="30" xfId="82" applyNumberFormat="1" applyFont="1" applyBorder="1">
      <alignment/>
      <protection/>
    </xf>
    <xf numFmtId="0" fontId="12" fillId="0" borderId="31" xfId="82" applyNumberFormat="1" applyFont="1" applyBorder="1">
      <alignment/>
      <protection/>
    </xf>
    <xf numFmtId="0" fontId="12" fillId="0" borderId="12" xfId="82" applyNumberFormat="1" applyFont="1" applyBorder="1" applyProtection="1">
      <alignment/>
      <protection/>
    </xf>
    <xf numFmtId="0" fontId="9" fillId="19" borderId="32" xfId="0" applyFont="1" applyFill="1" applyBorder="1" applyAlignment="1">
      <alignment horizontal="center" vertical="center" textRotation="255"/>
    </xf>
    <xf numFmtId="0" fontId="9" fillId="19" borderId="21" xfId="0" applyFont="1" applyFill="1" applyBorder="1" applyAlignment="1">
      <alignment horizontal="center" vertical="center" wrapText="1"/>
    </xf>
    <xf numFmtId="178" fontId="12" fillId="0" borderId="33" xfId="82" applyNumberFormat="1" applyFont="1" applyBorder="1" applyAlignment="1">
      <alignment horizontal="right"/>
      <protection/>
    </xf>
    <xf numFmtId="0" fontId="10" fillId="0" borderId="34" xfId="82" applyFont="1" applyBorder="1" applyAlignment="1" applyProtection="1">
      <alignment horizontal="center" vertical="center" textRotation="255"/>
      <protection/>
    </xf>
    <xf numFmtId="0" fontId="10" fillId="0" borderId="35" xfId="82" applyFont="1" applyBorder="1" applyAlignment="1" applyProtection="1">
      <alignment horizontal="center" vertical="center" textRotation="255"/>
      <protection/>
    </xf>
    <xf numFmtId="0" fontId="10" fillId="0" borderId="34" xfId="82" applyFont="1" applyBorder="1" applyAlignment="1" applyProtection="1">
      <alignment horizontal="center" vertical="center" textRotation="255" wrapText="1"/>
      <protection/>
    </xf>
    <xf numFmtId="0" fontId="10" fillId="0" borderId="36" xfId="82" applyFont="1" applyBorder="1" applyAlignment="1" applyProtection="1">
      <alignment horizontal="center" vertical="center" textRotation="255"/>
      <protection/>
    </xf>
    <xf numFmtId="0" fontId="10" fillId="0" borderId="36" xfId="82" applyNumberFormat="1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178" fontId="9" fillId="19" borderId="3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19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1" fillId="42" borderId="0" xfId="82" applyFont="1" applyFill="1">
      <alignment/>
      <protection/>
    </xf>
    <xf numFmtId="0" fontId="14" fillId="42" borderId="0" xfId="82" applyFont="1" applyFill="1">
      <alignment/>
      <protection/>
    </xf>
    <xf numFmtId="0" fontId="10" fillId="42" borderId="0" xfId="82" applyFont="1" applyFill="1">
      <alignment/>
      <protection/>
    </xf>
    <xf numFmtId="0" fontId="10" fillId="42" borderId="0" xfId="82" applyFont="1" applyFill="1" applyAlignment="1" applyProtection="1">
      <alignment horizontal="left"/>
      <protection/>
    </xf>
    <xf numFmtId="0" fontId="10" fillId="0" borderId="0" xfId="82" applyFont="1" applyBorder="1" applyAlignment="1" applyProtection="1">
      <alignment horizontal="center" vertical="center" textRotation="255"/>
      <protection/>
    </xf>
    <xf numFmtId="0" fontId="10" fillId="42" borderId="0" xfId="82" applyFont="1" applyFill="1" applyAlignment="1">
      <alignment horizontal="center" vertical="center" textRotation="255"/>
      <protection/>
    </xf>
    <xf numFmtId="0" fontId="16" fillId="42" borderId="12" xfId="82" applyFont="1" applyFill="1" applyBorder="1" applyAlignment="1">
      <alignment horizontal="center" vertical="center" textRotation="255"/>
      <protection/>
    </xf>
    <xf numFmtId="0" fontId="12" fillId="42" borderId="11" xfId="82" applyNumberFormat="1" applyFont="1" applyFill="1" applyBorder="1" applyProtection="1">
      <alignment/>
      <protection/>
    </xf>
    <xf numFmtId="0" fontId="12" fillId="42" borderId="11" xfId="82" applyFont="1" applyFill="1" applyBorder="1">
      <alignment/>
      <protection/>
    </xf>
    <xf numFmtId="0" fontId="12" fillId="42" borderId="11" xfId="82" applyNumberFormat="1" applyFont="1" applyFill="1" applyBorder="1" applyAlignment="1" applyProtection="1">
      <alignment horizontal="right"/>
      <protection/>
    </xf>
    <xf numFmtId="0" fontId="12" fillId="42" borderId="43" xfId="82" applyFont="1" applyFill="1" applyBorder="1" applyAlignment="1">
      <alignment horizontal="left"/>
      <protection/>
    </xf>
    <xf numFmtId="0" fontId="12" fillId="42" borderId="0" xfId="82" applyFont="1" applyFill="1">
      <alignment/>
      <protection/>
    </xf>
    <xf numFmtId="0" fontId="12" fillId="42" borderId="30" xfId="82" applyFont="1" applyFill="1" applyBorder="1">
      <alignment/>
      <protection/>
    </xf>
    <xf numFmtId="0" fontId="12" fillId="42" borderId="17" xfId="82" applyFont="1" applyFill="1" applyBorder="1">
      <alignment/>
      <protection/>
    </xf>
    <xf numFmtId="0" fontId="12" fillId="42" borderId="12" xfId="82" applyNumberFormat="1" applyFont="1" applyFill="1" applyBorder="1" applyProtection="1">
      <alignment/>
      <protection/>
    </xf>
    <xf numFmtId="0" fontId="12" fillId="42" borderId="12" xfId="82" applyFont="1" applyFill="1" applyBorder="1">
      <alignment/>
      <protection/>
    </xf>
    <xf numFmtId="0" fontId="12" fillId="42" borderId="12" xfId="82" applyNumberFormat="1" applyFont="1" applyFill="1" applyBorder="1" applyAlignment="1" applyProtection="1">
      <alignment horizontal="right"/>
      <protection/>
    </xf>
    <xf numFmtId="0" fontId="12" fillId="42" borderId="13" xfId="82" applyFont="1" applyFill="1" applyBorder="1" applyAlignment="1">
      <alignment horizontal="left"/>
      <protection/>
    </xf>
    <xf numFmtId="0" fontId="12" fillId="42" borderId="13" xfId="82" applyFont="1" applyFill="1" applyBorder="1">
      <alignment/>
      <protection/>
    </xf>
    <xf numFmtId="0" fontId="12" fillId="42" borderId="0" xfId="82" applyFont="1" applyFill="1" applyBorder="1">
      <alignment/>
      <protection/>
    </xf>
    <xf numFmtId="0" fontId="12" fillId="42" borderId="33" xfId="82" applyFont="1" applyFill="1" applyBorder="1">
      <alignment/>
      <protection/>
    </xf>
    <xf numFmtId="0" fontId="12" fillId="42" borderId="30" xfId="82" applyFont="1" applyFill="1" applyBorder="1" applyAlignment="1">
      <alignment horizontal="center"/>
      <protection/>
    </xf>
    <xf numFmtId="0" fontId="12" fillId="42" borderId="44" xfId="82" applyFont="1" applyFill="1" applyBorder="1" applyAlignment="1">
      <alignment horizontal="center"/>
      <protection/>
    </xf>
    <xf numFmtId="0" fontId="12" fillId="42" borderId="17" xfId="82" applyFont="1" applyFill="1" applyBorder="1" applyAlignment="1">
      <alignment horizontal="center"/>
      <protection/>
    </xf>
    <xf numFmtId="0" fontId="12" fillId="42" borderId="12" xfId="82" applyFont="1" applyFill="1" applyBorder="1" applyProtection="1">
      <alignment/>
      <protection/>
    </xf>
    <xf numFmtId="177" fontId="12" fillId="42" borderId="12" xfId="82" applyNumberFormat="1" applyFont="1" applyFill="1" applyBorder="1">
      <alignment/>
      <protection/>
    </xf>
    <xf numFmtId="0" fontId="12" fillId="42" borderId="31" xfId="82" applyFont="1" applyFill="1" applyBorder="1">
      <alignment/>
      <protection/>
    </xf>
    <xf numFmtId="0" fontId="12" fillId="42" borderId="26" xfId="82" applyFont="1" applyFill="1" applyBorder="1">
      <alignment/>
      <protection/>
    </xf>
    <xf numFmtId="0" fontId="12" fillId="42" borderId="26" xfId="82" applyFont="1" applyFill="1" applyBorder="1" applyProtection="1">
      <alignment/>
      <protection/>
    </xf>
    <xf numFmtId="0" fontId="12" fillId="42" borderId="14" xfId="82" applyFont="1" applyFill="1" applyBorder="1">
      <alignment/>
      <protection/>
    </xf>
    <xf numFmtId="0" fontId="12" fillId="42" borderId="0" xfId="82" applyFont="1" applyFill="1" applyProtection="1">
      <alignment/>
      <protection/>
    </xf>
    <xf numFmtId="0" fontId="12" fillId="42" borderId="44" xfId="82" applyFont="1" applyFill="1" applyBorder="1">
      <alignment/>
      <protection/>
    </xf>
    <xf numFmtId="0" fontId="12" fillId="42" borderId="44" xfId="82" applyFont="1" applyFill="1" applyBorder="1" applyProtection="1">
      <alignment/>
      <protection/>
    </xf>
    <xf numFmtId="177" fontId="12" fillId="42" borderId="17" xfId="82" applyNumberFormat="1" applyFont="1" applyFill="1" applyBorder="1">
      <alignment/>
      <protection/>
    </xf>
    <xf numFmtId="177" fontId="12" fillId="42" borderId="14" xfId="82" applyNumberFormat="1" applyFont="1" applyFill="1" applyBorder="1">
      <alignment/>
      <protection/>
    </xf>
    <xf numFmtId="0" fontId="0" fillId="42" borderId="0" xfId="83" applyFill="1">
      <alignment vertical="center"/>
      <protection/>
    </xf>
    <xf numFmtId="0" fontId="12" fillId="42" borderId="34" xfId="82" applyFont="1" applyFill="1" applyBorder="1">
      <alignment/>
      <protection/>
    </xf>
    <xf numFmtId="0" fontId="12" fillId="42" borderId="36" xfId="82" applyFont="1" applyFill="1" applyBorder="1">
      <alignment/>
      <protection/>
    </xf>
    <xf numFmtId="0" fontId="12" fillId="42" borderId="35" xfId="82" applyFont="1" applyFill="1" applyBorder="1" applyProtection="1">
      <alignment/>
      <protection/>
    </xf>
    <xf numFmtId="0" fontId="12" fillId="42" borderId="12" xfId="82" applyFont="1" applyFill="1" applyBorder="1" applyAlignment="1" applyProtection="1">
      <alignment horizontal="left"/>
      <protection/>
    </xf>
    <xf numFmtId="0" fontId="17" fillId="42" borderId="0" xfId="82" applyFont="1" applyFill="1" applyBorder="1">
      <alignment/>
      <protection/>
    </xf>
    <xf numFmtId="0" fontId="12" fillId="42" borderId="0" xfId="82" applyFont="1" applyFill="1" applyAlignment="1" applyProtection="1">
      <alignment horizontal="left"/>
      <protection/>
    </xf>
    <xf numFmtId="0" fontId="12" fillId="42" borderId="30" xfId="82" applyFont="1" applyFill="1" applyBorder="1" applyAlignment="1">
      <alignment horizontal="right"/>
      <protection/>
    </xf>
    <xf numFmtId="176" fontId="12" fillId="42" borderId="13" xfId="82" applyNumberFormat="1" applyFont="1" applyFill="1" applyBorder="1" applyAlignment="1" applyProtection="1">
      <alignment horizontal="left"/>
      <protection/>
    </xf>
    <xf numFmtId="0" fontId="0" fillId="0" borderId="0" xfId="83" applyFill="1">
      <alignment vertical="center"/>
      <protection/>
    </xf>
    <xf numFmtId="0" fontId="12" fillId="0" borderId="0" xfId="82" applyFont="1" applyFill="1">
      <alignment/>
      <protection/>
    </xf>
    <xf numFmtId="0" fontId="12" fillId="42" borderId="12" xfId="82" applyNumberFormat="1" applyFont="1" applyFill="1" applyBorder="1" applyAlignment="1">
      <alignment horizontal="right"/>
      <protection/>
    </xf>
    <xf numFmtId="0" fontId="12" fillId="42" borderId="26" xfId="82" applyNumberFormat="1" applyFont="1" applyFill="1" applyBorder="1">
      <alignment/>
      <protection/>
    </xf>
    <xf numFmtId="0" fontId="12" fillId="42" borderId="26" xfId="82" applyNumberFormat="1" applyFont="1" applyFill="1" applyBorder="1" applyAlignment="1">
      <alignment horizontal="right"/>
      <protection/>
    </xf>
    <xf numFmtId="0" fontId="12" fillId="42" borderId="14" xfId="82" applyFont="1" applyFill="1" applyBorder="1" applyAlignment="1">
      <alignment horizontal="left"/>
      <protection/>
    </xf>
    <xf numFmtId="0" fontId="10" fillId="0" borderId="0" xfId="82" applyFont="1" applyFill="1">
      <alignment/>
      <protection/>
    </xf>
    <xf numFmtId="49" fontId="9" fillId="0" borderId="45" xfId="0" applyNumberFormat="1" applyFont="1" applyBorder="1" applyAlignment="1">
      <alignment horizontal="left" vertical="center"/>
    </xf>
    <xf numFmtId="0" fontId="9" fillId="0" borderId="46" xfId="0" applyFont="1" applyFill="1" applyBorder="1" applyAlignment="1">
      <alignment vertical="center"/>
    </xf>
    <xf numFmtId="49" fontId="9" fillId="0" borderId="47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48" xfId="0" applyNumberFormat="1" applyFont="1" applyBorder="1" applyAlignment="1">
      <alignment horizontal="left" vertical="center"/>
    </xf>
    <xf numFmtId="0" fontId="9" fillId="0" borderId="49" xfId="0" applyFont="1" applyFill="1" applyBorder="1" applyAlignment="1">
      <alignment vertical="center"/>
    </xf>
    <xf numFmtId="49" fontId="9" fillId="0" borderId="46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49" xfId="0" applyNumberFormat="1" applyFont="1" applyBorder="1" applyAlignment="1">
      <alignment horizontal="left" vertical="center"/>
    </xf>
    <xf numFmtId="49" fontId="9" fillId="0" borderId="47" xfId="0" applyNumberFormat="1" applyFont="1" applyFill="1" applyBorder="1" applyAlignment="1">
      <alignment horizontal="left" vertical="center"/>
    </xf>
    <xf numFmtId="49" fontId="9" fillId="0" borderId="48" xfId="0" applyNumberFormat="1" applyFont="1" applyFill="1" applyBorder="1" applyAlignment="1">
      <alignment horizontal="left" vertical="center"/>
    </xf>
    <xf numFmtId="0" fontId="9" fillId="19" borderId="11" xfId="0" applyNumberFormat="1" applyFont="1" applyFill="1" applyBorder="1" applyAlignment="1" applyProtection="1">
      <alignment horizontal="left" vertical="center"/>
      <protection locked="0"/>
    </xf>
    <xf numFmtId="0" fontId="9" fillId="19" borderId="12" xfId="0" applyNumberFormat="1" applyFont="1" applyFill="1" applyBorder="1" applyAlignment="1" applyProtection="1">
      <alignment horizontal="left" vertical="center"/>
      <protection locked="0"/>
    </xf>
    <xf numFmtId="0" fontId="9" fillId="19" borderId="28" xfId="0" applyNumberFormat="1" applyFont="1" applyFill="1" applyBorder="1" applyAlignment="1" applyProtection="1">
      <alignment horizontal="left" vertical="center"/>
      <protection locked="0"/>
    </xf>
    <xf numFmtId="0" fontId="9" fillId="19" borderId="26" xfId="0" applyNumberFormat="1" applyFont="1" applyFill="1" applyBorder="1" applyAlignment="1" applyProtection="1">
      <alignment horizontal="left" vertical="center"/>
      <protection locked="0"/>
    </xf>
    <xf numFmtId="49" fontId="9" fillId="19" borderId="50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1" xfId="0" applyFont="1" applyFill="1" applyBorder="1" applyAlignment="1" applyProtection="1">
      <alignment horizontal="left" vertical="center"/>
      <protection locked="0"/>
    </xf>
    <xf numFmtId="0" fontId="9" fillId="19" borderId="11" xfId="0" applyFont="1" applyFill="1" applyBorder="1" applyAlignment="1" applyProtection="1">
      <alignment vertical="center"/>
      <protection locked="0"/>
    </xf>
    <xf numFmtId="49" fontId="9" fillId="19" borderId="51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Font="1" applyFill="1" applyBorder="1" applyAlignment="1" applyProtection="1">
      <alignment horizontal="left" vertical="center"/>
      <protection locked="0"/>
    </xf>
    <xf numFmtId="0" fontId="9" fillId="19" borderId="12" xfId="0" applyFont="1" applyFill="1" applyBorder="1" applyAlignment="1" applyProtection="1">
      <alignment vertical="center"/>
      <protection locked="0"/>
    </xf>
    <xf numFmtId="49" fontId="9" fillId="19" borderId="52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NumberFormat="1" applyFont="1" applyFill="1" applyBorder="1" applyAlignment="1" applyProtection="1">
      <alignment vertical="center"/>
      <protection locked="0"/>
    </xf>
    <xf numFmtId="49" fontId="9" fillId="19" borderId="53" xfId="0" applyNumberFormat="1" applyFont="1" applyFill="1" applyBorder="1" applyAlignment="1" applyProtection="1">
      <alignment horizontal="right" vertical="center" readingOrder="1"/>
      <protection locked="0"/>
    </xf>
    <xf numFmtId="49" fontId="9" fillId="19" borderId="54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8" xfId="0" applyFont="1" applyFill="1" applyBorder="1" applyAlignment="1" applyProtection="1">
      <alignment horizontal="left" vertical="center"/>
      <protection locked="0"/>
    </xf>
    <xf numFmtId="0" fontId="9" fillId="19" borderId="28" xfId="0" applyFont="1" applyFill="1" applyBorder="1" applyAlignment="1" applyProtection="1">
      <alignment vertical="center"/>
      <protection locked="0"/>
    </xf>
    <xf numFmtId="49" fontId="9" fillId="19" borderId="55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6" xfId="0" applyFont="1" applyFill="1" applyBorder="1" applyAlignment="1" applyProtection="1">
      <alignment horizontal="left" vertical="center"/>
      <protection locked="0"/>
    </xf>
    <xf numFmtId="0" fontId="9" fillId="19" borderId="26" xfId="0" applyFont="1" applyFill="1" applyBorder="1" applyAlignment="1" applyProtection="1">
      <alignment vertical="center"/>
      <protection locked="0"/>
    </xf>
    <xf numFmtId="0" fontId="9" fillId="19" borderId="56" xfId="0" applyFont="1" applyFill="1" applyBorder="1" applyAlignment="1" applyProtection="1">
      <alignment vertical="center"/>
      <protection locked="0"/>
    </xf>
    <xf numFmtId="0" fontId="9" fillId="19" borderId="57" xfId="0" applyFont="1" applyFill="1" applyBorder="1" applyAlignment="1" applyProtection="1">
      <alignment vertical="center"/>
      <protection locked="0"/>
    </xf>
    <xf numFmtId="0" fontId="9" fillId="19" borderId="58" xfId="0" applyFont="1" applyFill="1" applyBorder="1" applyAlignment="1" applyProtection="1">
      <alignment vertical="center"/>
      <protection locked="0"/>
    </xf>
    <xf numFmtId="0" fontId="9" fillId="19" borderId="59" xfId="0" applyFont="1" applyFill="1" applyBorder="1" applyAlignment="1" applyProtection="1">
      <alignment vertical="center"/>
      <protection locked="0"/>
    </xf>
    <xf numFmtId="0" fontId="9" fillId="19" borderId="60" xfId="0" applyFont="1" applyFill="1" applyBorder="1" applyAlignment="1" applyProtection="1">
      <alignment vertical="center"/>
      <protection locked="0"/>
    </xf>
    <xf numFmtId="0" fontId="9" fillId="19" borderId="61" xfId="0" applyFont="1" applyFill="1" applyBorder="1" applyAlignment="1" applyProtection="1">
      <alignment vertical="center"/>
      <protection locked="0"/>
    </xf>
    <xf numFmtId="0" fontId="9" fillId="19" borderId="62" xfId="0" applyFont="1" applyFill="1" applyBorder="1" applyAlignment="1" applyProtection="1">
      <alignment vertical="center"/>
      <protection locked="0"/>
    </xf>
    <xf numFmtId="0" fontId="9" fillId="19" borderId="63" xfId="0" applyFont="1" applyFill="1" applyBorder="1" applyAlignment="1" applyProtection="1">
      <alignment vertical="center"/>
      <protection locked="0"/>
    </xf>
    <xf numFmtId="0" fontId="9" fillId="19" borderId="11" xfId="0" applyNumberFormat="1" applyFont="1" applyFill="1" applyBorder="1" applyAlignment="1" applyProtection="1">
      <alignment horizontal="center" vertical="center"/>
      <protection locked="0"/>
    </xf>
    <xf numFmtId="0" fontId="9" fillId="19" borderId="26" xfId="0" applyNumberFormat="1" applyFont="1" applyFill="1" applyBorder="1" applyAlignment="1" applyProtection="1">
      <alignment horizontal="center" vertical="center"/>
      <protection locked="0"/>
    </xf>
    <xf numFmtId="0" fontId="9" fillId="19" borderId="12" xfId="0" applyNumberFormat="1" applyFont="1" applyFill="1" applyBorder="1" applyAlignment="1" applyProtection="1">
      <alignment horizontal="center" vertical="center"/>
      <protection locked="0"/>
    </xf>
    <xf numFmtId="0" fontId="9" fillId="19" borderId="28" xfId="0" applyNumberFormat="1" applyFont="1" applyFill="1" applyBorder="1" applyAlignment="1" applyProtection="1">
      <alignment horizontal="center" vertical="center"/>
      <protection locked="0"/>
    </xf>
    <xf numFmtId="0" fontId="9" fillId="19" borderId="43" xfId="0" applyFont="1" applyFill="1" applyBorder="1" applyAlignment="1" applyProtection="1">
      <alignment vertical="center"/>
      <protection locked="0"/>
    </xf>
    <xf numFmtId="0" fontId="9" fillId="19" borderId="13" xfId="0" applyFont="1" applyFill="1" applyBorder="1" applyAlignment="1" applyProtection="1">
      <alignment vertical="center"/>
      <protection locked="0"/>
    </xf>
    <xf numFmtId="0" fontId="9" fillId="19" borderId="64" xfId="0" applyFont="1" applyFill="1" applyBorder="1" applyAlignment="1" applyProtection="1">
      <alignment vertical="center"/>
      <protection locked="0"/>
    </xf>
    <xf numFmtId="0" fontId="9" fillId="19" borderId="14" xfId="0" applyFont="1" applyFill="1" applyBorder="1" applyAlignment="1" applyProtection="1">
      <alignment vertical="center"/>
      <protection locked="0"/>
    </xf>
    <xf numFmtId="0" fontId="9" fillId="19" borderId="44" xfId="0" applyFont="1" applyFill="1" applyBorder="1" applyAlignment="1" applyProtection="1">
      <alignment vertical="center"/>
      <protection locked="0"/>
    </xf>
    <xf numFmtId="49" fontId="9" fillId="19" borderId="12" xfId="0" applyNumberFormat="1" applyFont="1" applyFill="1" applyBorder="1" applyAlignment="1" applyProtection="1">
      <alignment horizontal="right" vertical="center" readingOrder="1"/>
      <protection locked="0"/>
    </xf>
    <xf numFmtId="49" fontId="9" fillId="19" borderId="26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6" xfId="0" applyNumberFormat="1" applyFont="1" applyFill="1" applyBorder="1" applyAlignment="1" applyProtection="1">
      <alignment vertical="center"/>
      <protection locked="0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78" fontId="9" fillId="0" borderId="33" xfId="0" applyNumberFormat="1" applyFont="1" applyFill="1" applyBorder="1" applyAlignment="1" applyProtection="1">
      <alignment horizontal="center" vertical="center"/>
      <protection/>
    </xf>
    <xf numFmtId="178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82" applyFont="1" applyFill="1">
      <alignment/>
      <protection/>
    </xf>
    <xf numFmtId="0" fontId="14" fillId="0" borderId="0" xfId="82" applyFont="1" applyFill="1">
      <alignment/>
      <protection/>
    </xf>
    <xf numFmtId="0" fontId="15" fillId="0" borderId="0" xfId="82" applyFont="1" applyFill="1">
      <alignment/>
      <protection/>
    </xf>
    <xf numFmtId="0" fontId="10" fillId="0" borderId="0" xfId="82" applyFont="1" applyFill="1" applyAlignment="1">
      <alignment horizontal="center" vertical="center" textRotation="255"/>
      <protection/>
    </xf>
    <xf numFmtId="0" fontId="10" fillId="0" borderId="15" xfId="82" applyFont="1" applyFill="1" applyBorder="1" applyAlignment="1" applyProtection="1">
      <alignment horizontal="center" vertical="center" textRotation="255"/>
      <protection/>
    </xf>
    <xf numFmtId="0" fontId="10" fillId="0" borderId="16" xfId="82" applyFont="1" applyFill="1" applyBorder="1" applyAlignment="1" applyProtection="1">
      <alignment horizontal="center" vertical="center" textRotation="255"/>
      <protection/>
    </xf>
    <xf numFmtId="0" fontId="12" fillId="0" borderId="33" xfId="82" applyFont="1" applyFill="1" applyBorder="1">
      <alignment/>
      <protection/>
    </xf>
    <xf numFmtId="0" fontId="12" fillId="0" borderId="13" xfId="82" applyFont="1" applyFill="1" applyBorder="1">
      <alignment/>
      <protection/>
    </xf>
    <xf numFmtId="0" fontId="12" fillId="0" borderId="31" xfId="82" applyFont="1" applyBorder="1" applyAlignment="1">
      <alignment horizontal="center"/>
      <protection/>
    </xf>
    <xf numFmtId="0" fontId="12" fillId="0" borderId="14" xfId="82" applyFont="1" applyBorder="1" applyAlignment="1">
      <alignment horizont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1" fillId="0" borderId="34" xfId="0" applyFont="1" applyBorder="1" applyAlignment="1">
      <alignment vertical="center"/>
    </xf>
    <xf numFmtId="0" fontId="34" fillId="0" borderId="36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79" fontId="31" fillId="0" borderId="0" xfId="0" applyNumberFormat="1" applyFont="1" applyFill="1" applyAlignment="1">
      <alignment vertical="center"/>
    </xf>
    <xf numFmtId="0" fontId="32" fillId="0" borderId="69" xfId="0" applyFont="1" applyFill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179" fontId="30" fillId="0" borderId="0" xfId="0" applyNumberFormat="1" applyFont="1" applyAlignment="1">
      <alignment vertical="center"/>
    </xf>
    <xf numFmtId="179" fontId="32" fillId="0" borderId="13" xfId="0" applyNumberFormat="1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19" borderId="12" xfId="0" applyFont="1" applyFill="1" applyBorder="1" applyAlignment="1">
      <alignment vertical="center"/>
    </xf>
    <xf numFmtId="179" fontId="32" fillId="0" borderId="70" xfId="0" applyNumberFormat="1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179" fontId="37" fillId="0" borderId="72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1" fillId="43" borderId="49" xfId="0" applyFont="1" applyFill="1" applyBorder="1" applyAlignment="1">
      <alignment vertical="center"/>
    </xf>
    <xf numFmtId="0" fontId="32" fillId="43" borderId="73" xfId="0" applyFont="1" applyFill="1" applyBorder="1" applyAlignment="1">
      <alignment horizontal="center" vertical="center"/>
    </xf>
    <xf numFmtId="0" fontId="37" fillId="19" borderId="12" xfId="0" applyFont="1" applyFill="1" applyBorder="1" applyAlignment="1">
      <alignment horizontal="center" vertical="center"/>
    </xf>
    <xf numFmtId="0" fontId="37" fillId="19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0" fillId="0" borderId="46" xfId="0" applyFont="1" applyBorder="1" applyAlignment="1">
      <alignment vertical="center"/>
    </xf>
    <xf numFmtId="178" fontId="9" fillId="0" borderId="49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78" fontId="9" fillId="0" borderId="75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vertical="center"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66" xfId="0" applyFont="1" applyBorder="1" applyAlignment="1">
      <alignment horizontal="right" vertical="center"/>
    </xf>
    <xf numFmtId="0" fontId="31" fillId="43" borderId="73" xfId="0" applyFont="1" applyFill="1" applyBorder="1" applyAlignment="1">
      <alignment vertical="center"/>
    </xf>
    <xf numFmtId="0" fontId="31" fillId="43" borderId="73" xfId="0" applyFont="1" applyFill="1" applyBorder="1" applyAlignment="1">
      <alignment horizontal="left" vertical="center"/>
    </xf>
    <xf numFmtId="0" fontId="18" fillId="0" borderId="73" xfId="0" applyFont="1" applyBorder="1" applyAlignment="1">
      <alignment horizontal="center" vertical="center" wrapText="1"/>
    </xf>
    <xf numFmtId="0" fontId="23" fillId="0" borderId="76" xfId="0" applyFont="1" applyFill="1" applyBorder="1" applyAlignment="1">
      <alignment vertical="center"/>
    </xf>
    <xf numFmtId="0" fontId="23" fillId="0" borderId="67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49" fontId="9" fillId="19" borderId="76" xfId="0" applyNumberFormat="1" applyFont="1" applyFill="1" applyBorder="1" applyAlignment="1" applyProtection="1">
      <alignment horizontal="right" vertical="center" readingOrder="1"/>
      <protection locked="0"/>
    </xf>
    <xf numFmtId="0" fontId="38" fillId="0" borderId="0" xfId="0" applyNumberFormat="1" applyFont="1" applyAlignment="1">
      <alignment horizontal="left" vertical="center"/>
    </xf>
    <xf numFmtId="0" fontId="42" fillId="0" borderId="0" xfId="82" applyFont="1" applyBorder="1">
      <alignment/>
      <protection/>
    </xf>
    <xf numFmtId="0" fontId="18" fillId="0" borderId="49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2" fillId="0" borderId="12" xfId="82" applyNumberFormat="1" applyFont="1" applyFill="1" applyBorder="1" applyProtection="1">
      <alignment/>
      <protection/>
    </xf>
    <xf numFmtId="0" fontId="12" fillId="0" borderId="12" xfId="82" applyFont="1" applyFill="1" applyBorder="1">
      <alignment/>
      <protection/>
    </xf>
    <xf numFmtId="0" fontId="12" fillId="0" borderId="12" xfId="82" applyNumberFormat="1" applyFont="1" applyFill="1" applyBorder="1" applyAlignment="1" applyProtection="1">
      <alignment horizontal="right"/>
      <protection/>
    </xf>
    <xf numFmtId="0" fontId="12" fillId="0" borderId="13" xfId="82" applyFont="1" applyFill="1" applyBorder="1" applyAlignment="1">
      <alignment horizontal="left"/>
      <protection/>
    </xf>
    <xf numFmtId="0" fontId="12" fillId="44" borderId="12" xfId="82" applyNumberFormat="1" applyFont="1" applyFill="1" applyBorder="1" applyProtection="1">
      <alignment/>
      <protection/>
    </xf>
    <xf numFmtId="0" fontId="12" fillId="44" borderId="12" xfId="82" applyFont="1" applyFill="1" applyBorder="1">
      <alignment/>
      <protection/>
    </xf>
    <xf numFmtId="0" fontId="12" fillId="44" borderId="12" xfId="82" applyNumberFormat="1" applyFont="1" applyFill="1" applyBorder="1" applyAlignment="1" applyProtection="1">
      <alignment horizontal="right"/>
      <protection/>
    </xf>
    <xf numFmtId="0" fontId="12" fillId="44" borderId="13" xfId="82" applyFont="1" applyFill="1" applyBorder="1" applyAlignment="1">
      <alignment horizontal="left"/>
      <protection/>
    </xf>
    <xf numFmtId="0" fontId="12" fillId="0" borderId="12" xfId="82" applyFont="1" applyFill="1" applyBorder="1" applyAlignment="1" applyProtection="1">
      <alignment horizontal="left"/>
      <protection/>
    </xf>
    <xf numFmtId="176" fontId="12" fillId="0" borderId="13" xfId="82" applyNumberFormat="1" applyFont="1" applyFill="1" applyBorder="1" applyAlignment="1" applyProtection="1">
      <alignment horizontal="left"/>
      <protection/>
    </xf>
    <xf numFmtId="0" fontId="32" fillId="0" borderId="11" xfId="0" applyFont="1" applyFill="1" applyBorder="1" applyAlignment="1">
      <alignment vertical="center"/>
    </xf>
    <xf numFmtId="179" fontId="32" fillId="0" borderId="43" xfId="0" applyNumberFormat="1" applyFont="1" applyFill="1" applyBorder="1" applyAlignment="1">
      <alignment vertical="center"/>
    </xf>
    <xf numFmtId="0" fontId="32" fillId="0" borderId="75" xfId="0" applyFont="1" applyFill="1" applyBorder="1" applyAlignment="1">
      <alignment vertical="center"/>
    </xf>
    <xf numFmtId="0" fontId="32" fillId="0" borderId="33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left" vertical="center" shrinkToFit="1"/>
    </xf>
    <xf numFmtId="0" fontId="20" fillId="0" borderId="46" xfId="0" applyFont="1" applyBorder="1" applyAlignment="1">
      <alignment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vertical="center" shrinkToFit="1"/>
    </xf>
    <xf numFmtId="0" fontId="9" fillId="0" borderId="12" xfId="0" applyNumberFormat="1" applyFont="1" applyBorder="1" applyAlignment="1">
      <alignment vertical="center" shrinkToFit="1"/>
    </xf>
    <xf numFmtId="0" fontId="9" fillId="0" borderId="28" xfId="0" applyNumberFormat="1" applyFont="1" applyBorder="1" applyAlignment="1">
      <alignment vertical="center" shrinkToFit="1"/>
    </xf>
    <xf numFmtId="0" fontId="9" fillId="0" borderId="26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 shrinkToFit="1"/>
    </xf>
    <xf numFmtId="0" fontId="85" fillId="0" borderId="0" xfId="0" applyFont="1" applyAlignment="1">
      <alignment horizontal="center" vertical="center" readingOrder="1"/>
    </xf>
    <xf numFmtId="0" fontId="33" fillId="0" borderId="0" xfId="0" applyFont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78" fontId="12" fillId="0" borderId="75" xfId="82" applyNumberFormat="1" applyFont="1" applyBorder="1" applyAlignment="1">
      <alignment horizontal="right"/>
      <protection/>
    </xf>
    <xf numFmtId="178" fontId="12" fillId="0" borderId="33" xfId="82" applyNumberFormat="1" applyFont="1" applyBorder="1" applyAlignment="1" applyProtection="1">
      <alignment horizontal="right"/>
      <protection/>
    </xf>
    <xf numFmtId="0" fontId="12" fillId="0" borderId="30" xfId="82" applyNumberFormat="1" applyFont="1" applyFill="1" applyBorder="1">
      <alignment/>
      <protection/>
    </xf>
    <xf numFmtId="0" fontId="12" fillId="0" borderId="17" xfId="82" applyFont="1" applyFill="1" applyBorder="1">
      <alignment/>
      <protection/>
    </xf>
    <xf numFmtId="0" fontId="42" fillId="0" borderId="0" xfId="82" applyFont="1" applyFill="1" applyBorder="1" applyAlignment="1">
      <alignment/>
      <protection/>
    </xf>
    <xf numFmtId="0" fontId="12" fillId="0" borderId="33" xfId="82" applyNumberFormat="1" applyFont="1" applyFill="1" applyBorder="1">
      <alignment/>
      <protection/>
    </xf>
    <xf numFmtId="0" fontId="12" fillId="0" borderId="0" xfId="82" applyFont="1" applyFill="1" applyBorder="1">
      <alignment/>
      <protection/>
    </xf>
    <xf numFmtId="0" fontId="42" fillId="0" borderId="0" xfId="82" applyFont="1" applyFill="1" applyBorder="1">
      <alignment/>
      <protection/>
    </xf>
    <xf numFmtId="0" fontId="12" fillId="0" borderId="75" xfId="82" applyFont="1" applyFill="1" applyBorder="1" applyAlignment="1">
      <alignment horizontal="center"/>
      <protection/>
    </xf>
    <xf numFmtId="0" fontId="12" fillId="0" borderId="43" xfId="82" applyFont="1" applyFill="1" applyBorder="1" applyAlignment="1">
      <alignment horizontal="center"/>
      <protection/>
    </xf>
    <xf numFmtId="0" fontId="12" fillId="0" borderId="33" xfId="82" applyFont="1" applyFill="1" applyBorder="1" applyAlignment="1">
      <alignment horizontal="center"/>
      <protection/>
    </xf>
    <xf numFmtId="0" fontId="12" fillId="0" borderId="13" xfId="82" applyFont="1" applyFill="1" applyBorder="1" applyAlignment="1">
      <alignment horizontal="center"/>
      <protection/>
    </xf>
    <xf numFmtId="0" fontId="12" fillId="0" borderId="30" xfId="82" applyFont="1" applyFill="1" applyBorder="1">
      <alignment/>
      <protection/>
    </xf>
    <xf numFmtId="0" fontId="12" fillId="0" borderId="31" xfId="82" applyFont="1" applyFill="1" applyBorder="1">
      <alignment/>
      <protection/>
    </xf>
    <xf numFmtId="0" fontId="12" fillId="0" borderId="14" xfId="82" applyFont="1" applyFill="1" applyBorder="1">
      <alignment/>
      <protection/>
    </xf>
    <xf numFmtId="178" fontId="12" fillId="0" borderId="31" xfId="82" applyNumberFormat="1" applyFont="1" applyBorder="1" applyAlignment="1">
      <alignment horizontal="right"/>
      <protection/>
    </xf>
    <xf numFmtId="0" fontId="12" fillId="0" borderId="13" xfId="82" applyFont="1" applyBorder="1" applyAlignment="1">
      <alignment shrinkToFit="1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179" fontId="32" fillId="44" borderId="43" xfId="0" applyNumberFormat="1" applyFont="1" applyFill="1" applyBorder="1" applyAlignment="1">
      <alignment vertical="center"/>
    </xf>
    <xf numFmtId="0" fontId="32" fillId="44" borderId="75" xfId="0" applyFont="1" applyFill="1" applyBorder="1" applyAlignment="1">
      <alignment vertical="center"/>
    </xf>
    <xf numFmtId="0" fontId="35" fillId="44" borderId="11" xfId="0" applyFont="1" applyFill="1" applyBorder="1" applyAlignment="1">
      <alignment horizontal="center" vertical="center"/>
    </xf>
    <xf numFmtId="0" fontId="32" fillId="44" borderId="11" xfId="0" applyFont="1" applyFill="1" applyBorder="1" applyAlignment="1">
      <alignment vertical="center"/>
    </xf>
    <xf numFmtId="0" fontId="11" fillId="0" borderId="0" xfId="82" applyFont="1" applyAlignment="1">
      <alignment shrinkToFit="1"/>
      <protection/>
    </xf>
    <xf numFmtId="0" fontId="10" fillId="0" borderId="0" xfId="82" applyFont="1" applyAlignment="1">
      <alignment shrinkToFit="1"/>
      <protection/>
    </xf>
    <xf numFmtId="0" fontId="10" fillId="0" borderId="35" xfId="82" applyFont="1" applyBorder="1" applyAlignment="1" applyProtection="1">
      <alignment horizontal="center" vertical="center" textRotation="255" shrinkToFit="1"/>
      <protection/>
    </xf>
    <xf numFmtId="0" fontId="12" fillId="0" borderId="43" xfId="82" applyFont="1" applyBorder="1" applyAlignment="1">
      <alignment shrinkToFit="1"/>
      <protection/>
    </xf>
    <xf numFmtId="0" fontId="46" fillId="0" borderId="13" xfId="82" applyFont="1" applyBorder="1" applyAlignment="1">
      <alignment shrinkToFit="1"/>
      <protection/>
    </xf>
    <xf numFmtId="0" fontId="21" fillId="0" borderId="13" xfId="82" applyFont="1" applyBorder="1" applyAlignment="1">
      <alignment shrinkToFit="1"/>
      <protection/>
    </xf>
    <xf numFmtId="0" fontId="12" fillId="0" borderId="64" xfId="82" applyFont="1" applyBorder="1" applyAlignment="1">
      <alignment shrinkToFit="1"/>
      <protection/>
    </xf>
    <xf numFmtId="0" fontId="21" fillId="0" borderId="14" xfId="82" applyFont="1" applyBorder="1" applyAlignment="1">
      <alignment shrinkToFit="1"/>
      <protection/>
    </xf>
    <xf numFmtId="0" fontId="12" fillId="0" borderId="77" xfId="82" applyFont="1" applyBorder="1" applyAlignment="1">
      <alignment shrinkToFit="1"/>
      <protection/>
    </xf>
    <xf numFmtId="0" fontId="12" fillId="0" borderId="14" xfId="82" applyFont="1" applyBorder="1" applyAlignment="1">
      <alignment shrinkToFit="1"/>
      <protection/>
    </xf>
    <xf numFmtId="14" fontId="12" fillId="0" borderId="13" xfId="82" applyNumberFormat="1" applyFont="1" applyBorder="1" applyAlignment="1">
      <alignment shrinkToFit="1"/>
      <protection/>
    </xf>
    <xf numFmtId="0" fontId="12" fillId="0" borderId="13" xfId="82" applyFont="1" applyBorder="1" applyAlignment="1" applyProtection="1">
      <alignment horizontal="left" shrinkToFit="1"/>
      <protection/>
    </xf>
    <xf numFmtId="0" fontId="0" fillId="0" borderId="0" xfId="83" applyFont="1" applyAlignment="1">
      <alignment horizontal="center" vertical="center"/>
      <protection/>
    </xf>
    <xf numFmtId="0" fontId="86" fillId="0" borderId="13" xfId="82" applyFont="1" applyBorder="1" applyAlignment="1">
      <alignment shrinkToFit="1"/>
      <protection/>
    </xf>
    <xf numFmtId="0" fontId="12" fillId="45" borderId="12" xfId="82" applyNumberFormat="1" applyFont="1" applyFill="1" applyBorder="1" applyProtection="1">
      <alignment/>
      <protection/>
    </xf>
    <xf numFmtId="0" fontId="12" fillId="45" borderId="12" xfId="82" applyFont="1" applyFill="1" applyBorder="1" applyAlignment="1" applyProtection="1">
      <alignment horizontal="left"/>
      <protection/>
    </xf>
    <xf numFmtId="0" fontId="45" fillId="45" borderId="12" xfId="82" applyNumberFormat="1" applyFont="1" applyFill="1" applyBorder="1" applyAlignment="1" applyProtection="1">
      <alignment horizontal="right" shrinkToFit="1"/>
      <protection/>
    </xf>
    <xf numFmtId="176" fontId="12" fillId="45" borderId="13" xfId="82" applyNumberFormat="1" applyFont="1" applyFill="1" applyBorder="1" applyAlignment="1" applyProtection="1">
      <alignment horizontal="left"/>
      <protection/>
    </xf>
    <xf numFmtId="0" fontId="12" fillId="46" borderId="12" xfId="82" applyNumberFormat="1" applyFont="1" applyFill="1" applyBorder="1" applyProtection="1">
      <alignment/>
      <protection/>
    </xf>
    <xf numFmtId="0" fontId="12" fillId="46" borderId="12" xfId="82" applyFont="1" applyFill="1" applyBorder="1" applyAlignment="1" applyProtection="1">
      <alignment horizontal="left"/>
      <protection/>
    </xf>
    <xf numFmtId="0" fontId="12" fillId="46" borderId="12" xfId="82" applyNumberFormat="1" applyFont="1" applyFill="1" applyBorder="1" applyAlignment="1" applyProtection="1">
      <alignment horizontal="right"/>
      <protection/>
    </xf>
    <xf numFmtId="0" fontId="12" fillId="46" borderId="13" xfId="82" applyFont="1" applyFill="1" applyBorder="1" applyAlignment="1">
      <alignment horizontal="left"/>
      <protection/>
    </xf>
    <xf numFmtId="0" fontId="32" fillId="45" borderId="33" xfId="0" applyFont="1" applyFill="1" applyBorder="1" applyAlignment="1">
      <alignment vertical="center"/>
    </xf>
    <xf numFmtId="0" fontId="35" fillId="45" borderId="12" xfId="0" applyFont="1" applyFill="1" applyBorder="1" applyAlignment="1">
      <alignment horizontal="center" vertical="center" shrinkToFit="1"/>
    </xf>
    <xf numFmtId="0" fontId="32" fillId="45" borderId="12" xfId="0" applyFont="1" applyFill="1" applyBorder="1" applyAlignment="1">
      <alignment vertical="center"/>
    </xf>
    <xf numFmtId="179" fontId="32" fillId="45" borderId="43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 shrinkToFit="1"/>
    </xf>
    <xf numFmtId="178" fontId="12" fillId="0" borderId="30" xfId="82" applyNumberFormat="1" applyFont="1" applyBorder="1" applyAlignment="1">
      <alignment horizontal="right"/>
      <protection/>
    </xf>
    <xf numFmtId="0" fontId="12" fillId="0" borderId="17" xfId="82" applyFont="1" applyBorder="1" applyAlignment="1">
      <alignment shrinkToFit="1"/>
      <protection/>
    </xf>
    <xf numFmtId="0" fontId="12" fillId="0" borderId="13" xfId="82" applyFont="1" applyBorder="1">
      <alignment/>
      <protection/>
    </xf>
    <xf numFmtId="178" fontId="86" fillId="0" borderId="33" xfId="82" applyNumberFormat="1" applyFont="1" applyBorder="1" applyAlignment="1">
      <alignment horizontal="right"/>
      <protection/>
    </xf>
    <xf numFmtId="0" fontId="43" fillId="0" borderId="17" xfId="0" applyFont="1" applyFill="1" applyBorder="1" applyAlignment="1">
      <alignment shrinkToFit="1"/>
    </xf>
    <xf numFmtId="0" fontId="43" fillId="0" borderId="13" xfId="0" applyFont="1" applyFill="1" applyBorder="1" applyAlignment="1">
      <alignment shrinkToFit="1"/>
    </xf>
    <xf numFmtId="0" fontId="43" fillId="0" borderId="13" xfId="0" applyFont="1" applyFill="1" applyBorder="1" applyAlignment="1">
      <alignment vertical="center" shrinkToFit="1"/>
    </xf>
    <xf numFmtId="178" fontId="86" fillId="0" borderId="31" xfId="82" applyNumberFormat="1" applyFont="1" applyBorder="1" applyAlignment="1">
      <alignment horizontal="right"/>
      <protection/>
    </xf>
    <xf numFmtId="0" fontId="86" fillId="0" borderId="14" xfId="82" applyFont="1" applyBorder="1" applyAlignment="1">
      <alignment shrinkToFit="1"/>
      <protection/>
    </xf>
    <xf numFmtId="0" fontId="87" fillId="0" borderId="14" xfId="0" applyFont="1" applyFill="1" applyBorder="1" applyAlignment="1">
      <alignment shrinkToFit="1"/>
    </xf>
    <xf numFmtId="0" fontId="12" fillId="0" borderId="33" xfId="82" applyFont="1" applyBorder="1" applyAlignment="1">
      <alignment horizontal="center"/>
      <protection/>
    </xf>
    <xf numFmtId="178" fontId="12" fillId="0" borderId="78" xfId="82" applyNumberFormat="1" applyFont="1" applyBorder="1" applyAlignment="1">
      <alignment horizontal="right"/>
      <protection/>
    </xf>
    <xf numFmtId="0" fontId="10" fillId="0" borderId="13" xfId="82" applyFont="1" applyBorder="1" applyAlignment="1">
      <alignment shrinkToFit="1"/>
      <protection/>
    </xf>
    <xf numFmtId="0" fontId="21" fillId="0" borderId="64" xfId="82" applyFont="1" applyBorder="1" applyAlignment="1">
      <alignment shrinkToFit="1"/>
      <protection/>
    </xf>
    <xf numFmtId="0" fontId="13" fillId="19" borderId="25" xfId="0" applyFont="1" applyFill="1" applyBorder="1" applyAlignment="1">
      <alignment horizontal="center" vertical="center" textRotation="255" shrinkToFit="1"/>
    </xf>
    <xf numFmtId="0" fontId="9" fillId="18" borderId="0" xfId="0" applyNumberFormat="1" applyFont="1" applyFill="1" applyAlignment="1">
      <alignment horizontal="left" vertical="center"/>
    </xf>
    <xf numFmtId="0" fontId="23" fillId="0" borderId="12" xfId="0" applyFont="1" applyFill="1" applyBorder="1" applyAlignment="1">
      <alignment horizontal="center" vertical="center" shrinkToFit="1"/>
    </xf>
    <xf numFmtId="0" fontId="32" fillId="0" borderId="7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0" xfId="0" applyFont="1" applyBorder="1" applyAlignment="1">
      <alignment vertical="center"/>
    </xf>
    <xf numFmtId="0" fontId="31" fillId="0" borderId="80" xfId="0" applyFont="1" applyBorder="1" applyAlignment="1">
      <alignment vertical="center"/>
    </xf>
    <xf numFmtId="178" fontId="12" fillId="0" borderId="38" xfId="82" applyNumberFormat="1" applyFont="1" applyBorder="1" applyAlignment="1">
      <alignment horizontal="right"/>
      <protection/>
    </xf>
    <xf numFmtId="0" fontId="86" fillId="0" borderId="32" xfId="82" applyFont="1" applyBorder="1" applyAlignment="1">
      <alignment shrinkToFit="1"/>
      <protection/>
    </xf>
    <xf numFmtId="0" fontId="32" fillId="0" borderId="0" xfId="0" applyFont="1" applyBorder="1" applyAlignment="1">
      <alignment horizontal="center" vertical="center" wrapText="1"/>
    </xf>
    <xf numFmtId="0" fontId="12" fillId="0" borderId="33" xfId="82" applyFont="1" applyBorder="1" applyAlignment="1">
      <alignment horizontal="center" vertical="center" textRotation="255"/>
      <protection/>
    </xf>
    <xf numFmtId="0" fontId="47" fillId="0" borderId="49" xfId="82" applyFont="1" applyBorder="1" applyAlignment="1">
      <alignment/>
      <protection/>
    </xf>
    <xf numFmtId="0" fontId="12" fillId="0" borderId="30" xfId="82" applyFont="1" applyBorder="1" applyAlignment="1">
      <alignment horizontal="center" vertical="center"/>
      <protection/>
    </xf>
    <xf numFmtId="0" fontId="12" fillId="0" borderId="31" xfId="82" applyFont="1" applyBorder="1" applyAlignment="1">
      <alignment horizontal="center" vertical="center"/>
      <protection/>
    </xf>
    <xf numFmtId="0" fontId="10" fillId="0" borderId="17" xfId="82" applyFont="1" applyBorder="1" applyAlignment="1">
      <alignment horizontal="center" vertical="center"/>
      <protection/>
    </xf>
    <xf numFmtId="0" fontId="10" fillId="0" borderId="14" xfId="82" applyFont="1" applyBorder="1" applyAlignment="1">
      <alignment horizontal="center" vertical="center"/>
      <protection/>
    </xf>
    <xf numFmtId="0" fontId="12" fillId="0" borderId="33" xfId="82" applyFont="1" applyBorder="1" applyAlignment="1">
      <alignment horizontal="center" vertical="center" textRotation="255" wrapText="1"/>
      <protection/>
    </xf>
    <xf numFmtId="0" fontId="12" fillId="0" borderId="31" xfId="82" applyFont="1" applyBorder="1" applyAlignment="1">
      <alignment horizontal="center" vertical="center" textRotation="255"/>
      <protection/>
    </xf>
    <xf numFmtId="0" fontId="12" fillId="0" borderId="75" xfId="82" applyFont="1" applyBorder="1" applyAlignment="1" applyProtection="1">
      <alignment horizontal="center" vertical="center" textRotation="255" wrapText="1"/>
      <protection/>
    </xf>
    <xf numFmtId="0" fontId="12" fillId="0" borderId="33" xfId="82" applyFont="1" applyBorder="1" applyAlignment="1" applyProtection="1">
      <alignment horizontal="center" vertical="center" textRotation="255"/>
      <protection/>
    </xf>
    <xf numFmtId="0" fontId="12" fillId="0" borderId="33" xfId="82" applyFont="1" applyBorder="1" applyAlignment="1">
      <alignment vertical="center" textRotation="255"/>
      <protection/>
    </xf>
    <xf numFmtId="0" fontId="0" fillId="0" borderId="33" xfId="0" applyFont="1" applyBorder="1" applyAlignment="1">
      <alignment vertical="center" textRotation="255"/>
    </xf>
    <xf numFmtId="0" fontId="23" fillId="0" borderId="31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18" borderId="53" xfId="0" applyFont="1" applyFill="1" applyBorder="1" applyAlignment="1" applyProtection="1">
      <alignment horizontal="left" vertical="center"/>
      <protection locked="0"/>
    </xf>
    <xf numFmtId="0" fontId="23" fillId="18" borderId="19" xfId="0" applyFont="1" applyFill="1" applyBorder="1" applyAlignment="1" applyProtection="1">
      <alignment horizontal="left" vertical="center"/>
      <protection locked="0"/>
    </xf>
    <xf numFmtId="0" fontId="20" fillId="18" borderId="53" xfId="0" applyFont="1" applyFill="1" applyBorder="1" applyAlignment="1" applyProtection="1">
      <alignment horizontal="left" vertical="center"/>
      <protection locked="0"/>
    </xf>
    <xf numFmtId="0" fontId="20" fillId="18" borderId="19" xfId="0" applyFont="1" applyFill="1" applyBorder="1" applyAlignment="1" applyProtection="1">
      <alignment horizontal="left" vertical="center"/>
      <protection locked="0"/>
    </xf>
    <xf numFmtId="0" fontId="23" fillId="18" borderId="55" xfId="0" applyFont="1" applyFill="1" applyBorder="1" applyAlignment="1" applyProtection="1">
      <alignment horizontal="left" vertical="center"/>
      <protection locked="0"/>
    </xf>
    <xf numFmtId="0" fontId="23" fillId="18" borderId="27" xfId="0" applyFont="1" applyFill="1" applyBorder="1" applyAlignment="1" applyProtection="1">
      <alignment horizontal="left" vertical="center"/>
      <protection locked="0"/>
    </xf>
    <xf numFmtId="0" fontId="23" fillId="0" borderId="5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18" borderId="26" xfId="0" applyFont="1" applyFill="1" applyBorder="1" applyAlignment="1" applyProtection="1">
      <alignment horizontal="left" vertical="center"/>
      <protection locked="0"/>
    </xf>
    <xf numFmtId="0" fontId="23" fillId="18" borderId="28" xfId="0" applyFont="1" applyFill="1" applyBorder="1" applyAlignment="1" applyProtection="1">
      <alignment horizontal="left" vertical="center"/>
      <protection locked="0"/>
    </xf>
    <xf numFmtId="0" fontId="23" fillId="18" borderId="64" xfId="0" applyFont="1" applyFill="1" applyBorder="1" applyAlignment="1" applyProtection="1">
      <alignment horizontal="left" vertical="center"/>
      <protection locked="0"/>
    </xf>
    <xf numFmtId="0" fontId="23" fillId="0" borderId="81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0" fontId="40" fillId="0" borderId="82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83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/>
    </xf>
    <xf numFmtId="14" fontId="18" fillId="18" borderId="73" xfId="0" applyNumberFormat="1" applyFont="1" applyFill="1" applyBorder="1" applyAlignment="1">
      <alignment horizontal="center" vertical="center" wrapText="1"/>
    </xf>
    <xf numFmtId="0" fontId="18" fillId="18" borderId="73" xfId="0" applyFont="1" applyFill="1" applyBorder="1" applyAlignment="1">
      <alignment horizontal="center" vertical="center" wrapText="1"/>
    </xf>
    <xf numFmtId="0" fontId="18" fillId="18" borderId="83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18" borderId="51" xfId="0" applyFont="1" applyFill="1" applyBorder="1" applyAlignment="1" applyProtection="1">
      <alignment horizontal="center" vertical="center"/>
      <protection locked="0"/>
    </xf>
    <xf numFmtId="0" fontId="23" fillId="18" borderId="53" xfId="0" applyFont="1" applyFill="1" applyBorder="1" applyAlignment="1" applyProtection="1">
      <alignment horizontal="center" vertical="center"/>
      <protection locked="0"/>
    </xf>
    <xf numFmtId="0" fontId="23" fillId="18" borderId="19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left" vertical="center"/>
      <protection/>
    </xf>
    <xf numFmtId="0" fontId="23" fillId="0" borderId="53" xfId="0" applyFont="1" applyFill="1" applyBorder="1" applyAlignment="1" applyProtection="1">
      <alignment horizontal="left" vertical="center"/>
      <protection/>
    </xf>
    <xf numFmtId="0" fontId="23" fillId="0" borderId="85" xfId="0" applyFont="1" applyFill="1" applyBorder="1" applyAlignment="1" applyProtection="1">
      <alignment horizontal="left" vertical="center"/>
      <protection/>
    </xf>
    <xf numFmtId="0" fontId="23" fillId="18" borderId="12" xfId="0" applyFont="1" applyFill="1" applyBorder="1" applyAlignment="1" applyProtection="1">
      <alignment horizontal="lef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20" fillId="18" borderId="12" xfId="0" applyFont="1" applyFill="1" applyBorder="1" applyAlignment="1" applyProtection="1">
      <alignment horizontal="left" vertical="center"/>
      <protection locked="0"/>
    </xf>
    <xf numFmtId="0" fontId="20" fillId="18" borderId="13" xfId="0" applyFont="1" applyFill="1" applyBorder="1" applyAlignment="1" applyProtection="1">
      <alignment horizontal="left" vertical="center"/>
      <protection locked="0"/>
    </xf>
    <xf numFmtId="0" fontId="23" fillId="0" borderId="71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18" borderId="69" xfId="0" applyFont="1" applyFill="1" applyBorder="1" applyAlignment="1">
      <alignment horizontal="left" vertical="center" wrapText="1"/>
    </xf>
    <xf numFmtId="0" fontId="23" fillId="18" borderId="0" xfId="0" applyFont="1" applyFill="1" applyBorder="1" applyAlignment="1">
      <alignment horizontal="left" vertical="center"/>
    </xf>
    <xf numFmtId="0" fontId="23" fillId="18" borderId="69" xfId="0" applyFont="1" applyFill="1" applyBorder="1" applyAlignment="1">
      <alignment horizontal="left" vertical="center"/>
    </xf>
    <xf numFmtId="0" fontId="23" fillId="18" borderId="74" xfId="0" applyFont="1" applyFill="1" applyBorder="1" applyAlignment="1">
      <alignment horizontal="left" vertical="center"/>
    </xf>
    <xf numFmtId="0" fontId="23" fillId="18" borderId="49" xfId="0" applyFont="1" applyFill="1" applyBorder="1" applyAlignment="1">
      <alignment horizontal="left" vertical="center"/>
    </xf>
    <xf numFmtId="0" fontId="23" fillId="18" borderId="51" xfId="0" applyFont="1" applyFill="1" applyBorder="1" applyAlignment="1" applyProtection="1">
      <alignment horizontal="left" vertical="center"/>
      <protection locked="0"/>
    </xf>
    <xf numFmtId="0" fontId="23" fillId="18" borderId="76" xfId="0" applyFont="1" applyFill="1" applyBorder="1" applyAlignment="1" applyProtection="1">
      <alignment horizontal="left" vertical="center"/>
      <protection locked="0"/>
    </xf>
    <xf numFmtId="0" fontId="23" fillId="18" borderId="50" xfId="0" applyFont="1" applyFill="1" applyBorder="1" applyAlignment="1" applyProtection="1">
      <alignment horizontal="left" vertical="center"/>
      <protection locked="0"/>
    </xf>
    <xf numFmtId="0" fontId="23" fillId="18" borderId="52" xfId="0" applyFont="1" applyFill="1" applyBorder="1" applyAlignment="1" applyProtection="1">
      <alignment horizontal="left" vertical="center"/>
      <protection locked="0"/>
    </xf>
    <xf numFmtId="0" fontId="23" fillId="18" borderId="18" xfId="0" applyFont="1" applyFill="1" applyBorder="1" applyAlignment="1" applyProtection="1">
      <alignment horizontal="left" vertical="center"/>
      <protection locked="0"/>
    </xf>
    <xf numFmtId="0" fontId="23" fillId="0" borderId="30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9" fillId="0" borderId="8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23" fillId="18" borderId="86" xfId="0" applyFont="1" applyFill="1" applyBorder="1" applyAlignment="1" applyProtection="1">
      <alignment horizontal="left" vertical="center"/>
      <protection locked="0"/>
    </xf>
    <xf numFmtId="0" fontId="23" fillId="18" borderId="87" xfId="0" applyFont="1" applyFill="1" applyBorder="1" applyAlignment="1" applyProtection="1">
      <alignment horizontal="left" vertical="center"/>
      <protection locked="0"/>
    </xf>
    <xf numFmtId="0" fontId="23" fillId="18" borderId="45" xfId="0" applyFont="1" applyFill="1" applyBorder="1" applyAlignment="1" applyProtection="1">
      <alignment horizontal="center" vertical="center"/>
      <protection locked="0"/>
    </xf>
    <xf numFmtId="0" fontId="23" fillId="18" borderId="47" xfId="0" applyFont="1" applyFill="1" applyBorder="1" applyAlignment="1" applyProtection="1">
      <alignment horizontal="center" vertical="center"/>
      <protection locked="0"/>
    </xf>
    <xf numFmtId="0" fontId="23" fillId="18" borderId="48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88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82" xfId="0" applyFont="1" applyFill="1" applyBorder="1" applyAlignment="1" applyProtection="1">
      <alignment horizontal="left" vertical="center"/>
      <protection/>
    </xf>
    <xf numFmtId="0" fontId="19" fillId="0" borderId="73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9" fillId="0" borderId="83" xfId="0" applyFont="1" applyFill="1" applyBorder="1" applyAlignment="1" applyProtection="1">
      <alignment horizontal="center" vertical="center"/>
      <protection locked="0"/>
    </xf>
    <xf numFmtId="0" fontId="22" fillId="0" borderId="49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center" vertical="center"/>
    </xf>
    <xf numFmtId="0" fontId="23" fillId="18" borderId="44" xfId="0" applyFont="1" applyFill="1" applyBorder="1" applyAlignment="1" applyProtection="1">
      <alignment horizontal="left" vertical="center"/>
      <protection locked="0"/>
    </xf>
    <xf numFmtId="0" fontId="23" fillId="18" borderId="17" xfId="0" applyFont="1" applyFill="1" applyBorder="1" applyAlignment="1" applyProtection="1">
      <alignment horizontal="left" vertical="center"/>
      <protection locked="0"/>
    </xf>
    <xf numFmtId="0" fontId="23" fillId="0" borderId="89" xfId="0" applyFont="1" applyBorder="1" applyAlignment="1">
      <alignment horizontal="left" vertical="center"/>
    </xf>
    <xf numFmtId="0" fontId="23" fillId="0" borderId="87" xfId="0" applyFont="1" applyBorder="1" applyAlignment="1">
      <alignment horizontal="left" vertical="center"/>
    </xf>
    <xf numFmtId="0" fontId="23" fillId="0" borderId="90" xfId="0" applyFont="1" applyBorder="1" applyAlignment="1">
      <alignment horizontal="left" vertical="center"/>
    </xf>
    <xf numFmtId="0" fontId="23" fillId="18" borderId="45" xfId="0" applyFont="1" applyFill="1" applyBorder="1" applyAlignment="1" applyProtection="1">
      <alignment horizontal="left" vertical="center"/>
      <protection/>
    </xf>
    <xf numFmtId="0" fontId="23" fillId="18" borderId="46" xfId="0" applyFont="1" applyFill="1" applyBorder="1" applyAlignment="1" applyProtection="1">
      <alignment horizontal="left" vertical="center"/>
      <protection/>
    </xf>
    <xf numFmtId="0" fontId="23" fillId="18" borderId="67" xfId="0" applyFont="1" applyFill="1" applyBorder="1" applyAlignment="1" applyProtection="1">
      <alignment horizontal="left" vertical="center"/>
      <protection/>
    </xf>
    <xf numFmtId="0" fontId="23" fillId="0" borderId="30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2" fillId="0" borderId="8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84" xfId="0" applyFont="1" applyBorder="1" applyAlignment="1">
      <alignment horizontal="left" vertical="center" wrapText="1"/>
    </xf>
    <xf numFmtId="0" fontId="9" fillId="19" borderId="46" xfId="0" applyNumberFormat="1" applyFont="1" applyFill="1" applyBorder="1" applyAlignment="1" applyProtection="1">
      <alignment horizontal="center" vertical="center"/>
      <protection locked="0"/>
    </xf>
    <xf numFmtId="0" fontId="9" fillId="19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49" xfId="0" applyNumberFormat="1" applyFont="1" applyFill="1" applyBorder="1" applyAlignment="1" applyProtection="1">
      <alignment horizontal="center" vertical="center"/>
      <protection locked="0"/>
    </xf>
    <xf numFmtId="178" fontId="9" fillId="19" borderId="91" xfId="0" applyNumberFormat="1" applyFont="1" applyFill="1" applyBorder="1" applyAlignment="1" applyProtection="1">
      <alignment horizontal="center" vertical="center"/>
      <protection locked="0"/>
    </xf>
    <xf numFmtId="178" fontId="9" fillId="19" borderId="69" xfId="0" applyNumberFormat="1" applyFont="1" applyFill="1" applyBorder="1" applyAlignment="1" applyProtection="1">
      <alignment horizontal="center" vertical="center"/>
      <protection locked="0"/>
    </xf>
    <xf numFmtId="178" fontId="9" fillId="19" borderId="74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19" borderId="46" xfId="0" applyFont="1" applyFill="1" applyBorder="1" applyAlignment="1" applyProtection="1">
      <alignment horizontal="center" vertical="center"/>
      <protection locked="0"/>
    </xf>
    <xf numFmtId="0" fontId="9" fillId="19" borderId="0" xfId="0" applyFont="1" applyFill="1" applyBorder="1" applyAlignment="1" applyProtection="1">
      <alignment horizontal="center" vertical="center"/>
      <protection locked="0"/>
    </xf>
    <xf numFmtId="0" fontId="9" fillId="19" borderId="49" xfId="0" applyFont="1" applyFill="1" applyBorder="1" applyAlignment="1" applyProtection="1">
      <alignment horizontal="center" vertical="center"/>
      <protection locked="0"/>
    </xf>
    <xf numFmtId="0" fontId="9" fillId="19" borderId="92" xfId="0" applyFont="1" applyFill="1" applyBorder="1" applyAlignment="1" applyProtection="1">
      <alignment horizontal="center" vertical="center"/>
      <protection locked="0"/>
    </xf>
    <xf numFmtId="0" fontId="9" fillId="19" borderId="88" xfId="0" applyFont="1" applyFill="1" applyBorder="1" applyAlignment="1" applyProtection="1">
      <alignment horizontal="center" vertical="center"/>
      <protection locked="0"/>
    </xf>
    <xf numFmtId="0" fontId="9" fillId="19" borderId="20" xfId="0" applyFont="1" applyFill="1" applyBorder="1" applyAlignment="1" applyProtection="1">
      <alignment horizontal="center" vertical="center"/>
      <protection locked="0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4" fillId="0" borderId="4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33" xfId="0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36" fillId="0" borderId="55" xfId="0" applyFont="1" applyBorder="1" applyAlignment="1">
      <alignment horizontal="center" vertical="center"/>
    </xf>
    <xf numFmtId="0" fontId="32" fillId="0" borderId="94" xfId="0" applyFont="1" applyBorder="1" applyAlignment="1">
      <alignment vertical="center" shrinkToFit="1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31" fillId="0" borderId="97" xfId="0" applyFont="1" applyBorder="1" applyAlignment="1">
      <alignment vertical="center" shrinkToFit="1"/>
    </xf>
    <xf numFmtId="0" fontId="0" fillId="0" borderId="98" xfId="0" applyBorder="1" applyAlignment="1">
      <alignment vertical="center" shrinkToFit="1"/>
    </xf>
    <xf numFmtId="0" fontId="0" fillId="0" borderId="99" xfId="0" applyBorder="1" applyAlignment="1">
      <alignment vertical="center" shrinkToFi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2012宇治市陸協記録会中学男" xfId="82"/>
    <cellStyle name="標準_表への入力" xfId="83"/>
    <cellStyle name="普通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61</xdr:row>
      <xdr:rowOff>114300</xdr:rowOff>
    </xdr:from>
    <xdr:to>
      <xdr:col>3</xdr:col>
      <xdr:colOff>561975</xdr:colOff>
      <xdr:row>66</xdr:row>
      <xdr:rowOff>161925</xdr:rowOff>
    </xdr:to>
    <xdr:sp>
      <xdr:nvSpPr>
        <xdr:cNvPr id="1" name="Rectangle 4"/>
        <xdr:cNvSpPr>
          <a:spLocks/>
        </xdr:cNvSpPr>
      </xdr:nvSpPr>
      <xdr:spPr>
        <a:xfrm>
          <a:off x="523875" y="10972800"/>
          <a:ext cx="17621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11</xdr:col>
      <xdr:colOff>114300</xdr:colOff>
      <xdr:row>43</xdr:row>
      <xdr:rowOff>19050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1950" y="5581650"/>
          <a:ext cx="718185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《色付きのセル内に入力します。》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高校生）、登録番号、枝番号（小中学生）を正確に記入してください。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❖所属区分が中学・高校・大学の場合は、学年の記入をお願いします。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《下記色付きセルは入力された例です。》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❖ナンバーカーﾄﾞが確実に半角で入力されているかご確認ください。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❖砲丸投げは、「高校」「一般」を区別しますが、それ以外の種目については高校生、大学生、一般とも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「高校・一般」の所属区分で記入してください。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リレーのみ出場の選手については、この「申込一覧表」に記載してください。（リレー票に反映されます）</a:t>
          </a:r>
        </a:p>
      </xdr:txBody>
    </xdr:sp>
    <xdr:clientData/>
  </xdr:twoCellAnchor>
  <xdr:twoCellAnchor>
    <xdr:from>
      <xdr:col>3</xdr:col>
      <xdr:colOff>590550</xdr:colOff>
      <xdr:row>61</xdr:row>
      <xdr:rowOff>114300</xdr:rowOff>
    </xdr:from>
    <xdr:to>
      <xdr:col>6</xdr:col>
      <xdr:colOff>85725</xdr:colOff>
      <xdr:row>66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2314575" y="10972800"/>
          <a:ext cx="17716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208-24</a:t>
          </a:r>
        </a:p>
      </xdr:txBody>
    </xdr:sp>
    <xdr:clientData/>
  </xdr:twoCellAnchor>
  <xdr:twoCellAnchor>
    <xdr:from>
      <xdr:col>6</xdr:col>
      <xdr:colOff>247650</xdr:colOff>
      <xdr:row>61</xdr:row>
      <xdr:rowOff>114300</xdr:rowOff>
    </xdr:from>
    <xdr:to>
      <xdr:col>8</xdr:col>
      <xdr:colOff>390525</xdr:colOff>
      <xdr:row>67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248150" y="10972800"/>
          <a:ext cx="1514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-1234</a:t>
          </a:r>
        </a:p>
      </xdr:txBody>
    </xdr:sp>
    <xdr:clientData/>
  </xdr:twoCellAnchor>
  <xdr:twoCellAnchor>
    <xdr:from>
      <xdr:col>8</xdr:col>
      <xdr:colOff>561975</xdr:colOff>
      <xdr:row>61</xdr:row>
      <xdr:rowOff>114300</xdr:rowOff>
    </xdr:from>
    <xdr:to>
      <xdr:col>11</xdr:col>
      <xdr:colOff>95250</xdr:colOff>
      <xdr:row>66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5934075" y="10972800"/>
          <a:ext cx="15906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4280</a:t>
          </a:r>
        </a:p>
      </xdr:txBody>
    </xdr:sp>
    <xdr:clientData/>
  </xdr:twoCellAnchor>
  <xdr:twoCellAnchor>
    <xdr:from>
      <xdr:col>1</xdr:col>
      <xdr:colOff>209550</xdr:colOff>
      <xdr:row>60</xdr:row>
      <xdr:rowOff>0</xdr:rowOff>
    </xdr:from>
    <xdr:to>
      <xdr:col>2</xdr:col>
      <xdr:colOff>552450</xdr:colOff>
      <xdr:row>61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1975" y="10687050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〔小学〕</a:t>
          </a:r>
        </a:p>
      </xdr:txBody>
    </xdr:sp>
    <xdr:clientData/>
  </xdr:twoCellAnchor>
  <xdr:twoCellAnchor>
    <xdr:from>
      <xdr:col>3</xdr:col>
      <xdr:colOff>638175</xdr:colOff>
      <xdr:row>60</xdr:row>
      <xdr:rowOff>0</xdr:rowOff>
    </xdr:from>
    <xdr:to>
      <xdr:col>5</xdr:col>
      <xdr:colOff>295275</xdr:colOff>
      <xdr:row>61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362200" y="10687050"/>
          <a:ext cx="1247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〔中学〕</a:t>
          </a:r>
        </a:p>
      </xdr:txBody>
    </xdr:sp>
    <xdr:clientData/>
  </xdr:twoCellAnchor>
  <xdr:twoCellAnchor>
    <xdr:from>
      <xdr:col>6</xdr:col>
      <xdr:colOff>247650</xdr:colOff>
      <xdr:row>60</xdr:row>
      <xdr:rowOff>0</xdr:rowOff>
    </xdr:from>
    <xdr:to>
      <xdr:col>7</xdr:col>
      <xdr:colOff>590550</xdr:colOff>
      <xdr:row>61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248150" y="10687050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〔高校〕</a:t>
          </a:r>
        </a:p>
      </xdr:txBody>
    </xdr:sp>
    <xdr:clientData/>
  </xdr:twoCellAnchor>
  <xdr:twoCellAnchor>
    <xdr:from>
      <xdr:col>8</xdr:col>
      <xdr:colOff>552450</xdr:colOff>
      <xdr:row>60</xdr:row>
      <xdr:rowOff>0</xdr:rowOff>
    </xdr:from>
    <xdr:to>
      <xdr:col>10</xdr:col>
      <xdr:colOff>209550</xdr:colOff>
      <xdr:row>61</xdr:row>
      <xdr:rowOff>38100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924550" y="10687050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〔大学・一般〕</a:t>
          </a:r>
        </a:p>
      </xdr:txBody>
    </xdr:sp>
    <xdr:clientData/>
  </xdr:twoCellAnchor>
  <xdr:twoCellAnchor>
    <xdr:from>
      <xdr:col>9</xdr:col>
      <xdr:colOff>28575</xdr:colOff>
      <xdr:row>62</xdr:row>
      <xdr:rowOff>66675</xdr:rowOff>
    </xdr:from>
    <xdr:to>
      <xdr:col>10</xdr:col>
      <xdr:colOff>638175</xdr:colOff>
      <xdr:row>66</xdr:row>
      <xdr:rowOff>104775</xdr:rowOff>
    </xdr:to>
    <xdr:sp>
      <xdr:nvSpPr>
        <xdr:cNvPr id="10" name="Oval 12"/>
        <xdr:cNvSpPr>
          <a:spLocks/>
        </xdr:cNvSpPr>
      </xdr:nvSpPr>
      <xdr:spPr>
        <a:xfrm>
          <a:off x="6086475" y="11096625"/>
          <a:ext cx="12954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62</xdr:row>
      <xdr:rowOff>66675</xdr:rowOff>
    </xdr:from>
    <xdr:to>
      <xdr:col>8</xdr:col>
      <xdr:colOff>381000</xdr:colOff>
      <xdr:row>66</xdr:row>
      <xdr:rowOff>104775</xdr:rowOff>
    </xdr:to>
    <xdr:sp>
      <xdr:nvSpPr>
        <xdr:cNvPr id="11" name="Oval 13"/>
        <xdr:cNvSpPr>
          <a:spLocks/>
        </xdr:cNvSpPr>
      </xdr:nvSpPr>
      <xdr:spPr>
        <a:xfrm>
          <a:off x="4762500" y="11096625"/>
          <a:ext cx="9906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62</xdr:row>
      <xdr:rowOff>66675</xdr:rowOff>
    </xdr:from>
    <xdr:to>
      <xdr:col>5</xdr:col>
      <xdr:colOff>38100</xdr:colOff>
      <xdr:row>66</xdr:row>
      <xdr:rowOff>104775</xdr:rowOff>
    </xdr:to>
    <xdr:sp>
      <xdr:nvSpPr>
        <xdr:cNvPr id="12" name="Oval 14"/>
        <xdr:cNvSpPr>
          <a:spLocks/>
        </xdr:cNvSpPr>
      </xdr:nvSpPr>
      <xdr:spPr>
        <a:xfrm>
          <a:off x="2333625" y="11096625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62</xdr:row>
      <xdr:rowOff>57150</xdr:rowOff>
    </xdr:from>
    <xdr:to>
      <xdr:col>5</xdr:col>
      <xdr:colOff>666750</xdr:colOff>
      <xdr:row>66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3419475" y="11087100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62</xdr:row>
      <xdr:rowOff>66675</xdr:rowOff>
    </xdr:from>
    <xdr:to>
      <xdr:col>7</xdr:col>
      <xdr:colOff>19050</xdr:colOff>
      <xdr:row>66</xdr:row>
      <xdr:rowOff>104775</xdr:rowOff>
    </xdr:to>
    <xdr:sp>
      <xdr:nvSpPr>
        <xdr:cNvPr id="14" name="Oval 16"/>
        <xdr:cNvSpPr>
          <a:spLocks/>
        </xdr:cNvSpPr>
      </xdr:nvSpPr>
      <xdr:spPr>
        <a:xfrm>
          <a:off x="4343400" y="11096625"/>
          <a:ext cx="36195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67</xdr:row>
      <xdr:rowOff>152400</xdr:rowOff>
    </xdr:from>
    <xdr:to>
      <xdr:col>2</xdr:col>
      <xdr:colOff>590550</xdr:colOff>
      <xdr:row>69</xdr:row>
      <xdr:rowOff>66675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476250" y="1203960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クラブ・学校番号</a:t>
          </a:r>
        </a:p>
      </xdr:txBody>
    </xdr:sp>
    <xdr:clientData/>
  </xdr:twoCellAnchor>
  <xdr:twoCellAnchor>
    <xdr:from>
      <xdr:col>1</xdr:col>
      <xdr:colOff>552450</xdr:colOff>
      <xdr:row>66</xdr:row>
      <xdr:rowOff>57150</xdr:rowOff>
    </xdr:from>
    <xdr:to>
      <xdr:col>2</xdr:col>
      <xdr:colOff>47625</xdr:colOff>
      <xdr:row>67</xdr:row>
      <xdr:rowOff>133350</xdr:rowOff>
    </xdr:to>
    <xdr:sp>
      <xdr:nvSpPr>
        <xdr:cNvPr id="16" name="Line 18"/>
        <xdr:cNvSpPr>
          <a:spLocks/>
        </xdr:cNvSpPr>
      </xdr:nvSpPr>
      <xdr:spPr>
        <a:xfrm flipV="1">
          <a:off x="904875" y="1177290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68</xdr:row>
      <xdr:rowOff>9525</xdr:rowOff>
    </xdr:from>
    <xdr:to>
      <xdr:col>4</xdr:col>
      <xdr:colOff>619125</xdr:colOff>
      <xdr:row>69</xdr:row>
      <xdr:rowOff>123825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2314575" y="12068175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</a:p>
      </xdr:txBody>
    </xdr:sp>
    <xdr:clientData/>
  </xdr:twoCellAnchor>
  <xdr:twoCellAnchor>
    <xdr:from>
      <xdr:col>4</xdr:col>
      <xdr:colOff>76200</xdr:colOff>
      <xdr:row>66</xdr:row>
      <xdr:rowOff>104775</xdr:rowOff>
    </xdr:from>
    <xdr:to>
      <xdr:col>4</xdr:col>
      <xdr:colOff>257175</xdr:colOff>
      <xdr:row>68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2486025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68</xdr:row>
      <xdr:rowOff>9525</xdr:rowOff>
    </xdr:from>
    <xdr:to>
      <xdr:col>5</xdr:col>
      <xdr:colOff>504825</xdr:colOff>
      <xdr:row>69</xdr:row>
      <xdr:rowOff>123825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038475" y="12068175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5</xdr:col>
      <xdr:colOff>266700</xdr:colOff>
      <xdr:row>66</xdr:row>
      <xdr:rowOff>104775</xdr:rowOff>
    </xdr:from>
    <xdr:to>
      <xdr:col>5</xdr:col>
      <xdr:colOff>447675</xdr:colOff>
      <xdr:row>68</xdr:row>
      <xdr:rowOff>9525</xdr:rowOff>
    </xdr:to>
    <xdr:sp>
      <xdr:nvSpPr>
        <xdr:cNvPr id="20" name="Line 22"/>
        <xdr:cNvSpPr>
          <a:spLocks/>
        </xdr:cNvSpPr>
      </xdr:nvSpPr>
      <xdr:spPr>
        <a:xfrm flipV="1">
          <a:off x="3581400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68</xdr:row>
      <xdr:rowOff>9525</xdr:rowOff>
    </xdr:from>
    <xdr:to>
      <xdr:col>6</xdr:col>
      <xdr:colOff>590550</xdr:colOff>
      <xdr:row>69</xdr:row>
      <xdr:rowOff>123825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4038600" y="12068175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頭番号</a:t>
          </a:r>
        </a:p>
      </xdr:txBody>
    </xdr:sp>
    <xdr:clientData/>
  </xdr:twoCellAnchor>
  <xdr:twoCellAnchor>
    <xdr:from>
      <xdr:col>6</xdr:col>
      <xdr:colOff>342900</xdr:colOff>
      <xdr:row>66</xdr:row>
      <xdr:rowOff>104775</xdr:rowOff>
    </xdr:from>
    <xdr:to>
      <xdr:col>6</xdr:col>
      <xdr:colOff>523875</xdr:colOff>
      <xdr:row>68</xdr:row>
      <xdr:rowOff>9525</xdr:rowOff>
    </xdr:to>
    <xdr:sp>
      <xdr:nvSpPr>
        <xdr:cNvPr id="22" name="Line 24"/>
        <xdr:cNvSpPr>
          <a:spLocks/>
        </xdr:cNvSpPr>
      </xdr:nvSpPr>
      <xdr:spPr>
        <a:xfrm flipV="1">
          <a:off x="4343400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68</xdr:row>
      <xdr:rowOff>9525</xdr:rowOff>
    </xdr:from>
    <xdr:to>
      <xdr:col>8</xdr:col>
      <xdr:colOff>171450</xdr:colOff>
      <xdr:row>69</xdr:row>
      <xdr:rowOff>123825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4733925" y="12068175"/>
          <a:ext cx="809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</a:p>
      </xdr:txBody>
    </xdr:sp>
    <xdr:clientData/>
  </xdr:twoCellAnchor>
  <xdr:twoCellAnchor>
    <xdr:from>
      <xdr:col>7</xdr:col>
      <xdr:colOff>371475</xdr:colOff>
      <xdr:row>66</xdr:row>
      <xdr:rowOff>104775</xdr:rowOff>
    </xdr:from>
    <xdr:to>
      <xdr:col>7</xdr:col>
      <xdr:colOff>552450</xdr:colOff>
      <xdr:row>68</xdr:row>
      <xdr:rowOff>9525</xdr:rowOff>
    </xdr:to>
    <xdr:sp>
      <xdr:nvSpPr>
        <xdr:cNvPr id="24" name="Line 26"/>
        <xdr:cNvSpPr>
          <a:spLocks/>
        </xdr:cNvSpPr>
      </xdr:nvSpPr>
      <xdr:spPr>
        <a:xfrm flipV="1">
          <a:off x="5057775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68</xdr:row>
      <xdr:rowOff>9525</xdr:rowOff>
    </xdr:from>
    <xdr:to>
      <xdr:col>10</xdr:col>
      <xdr:colOff>438150</xdr:colOff>
      <xdr:row>69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6105525" y="12068175"/>
          <a:ext cx="1076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</a:p>
      </xdr:txBody>
    </xdr:sp>
    <xdr:clientData/>
  </xdr:twoCellAnchor>
  <xdr:twoCellAnchor>
    <xdr:from>
      <xdr:col>9</xdr:col>
      <xdr:colOff>371475</xdr:colOff>
      <xdr:row>66</xdr:row>
      <xdr:rowOff>104775</xdr:rowOff>
    </xdr:from>
    <xdr:to>
      <xdr:col>9</xdr:col>
      <xdr:colOff>552450</xdr:colOff>
      <xdr:row>68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6429375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342900</xdr:rowOff>
    </xdr:from>
    <xdr:to>
      <xdr:col>14</xdr:col>
      <xdr:colOff>247650</xdr:colOff>
      <xdr:row>2</xdr:row>
      <xdr:rowOff>123825</xdr:rowOff>
    </xdr:to>
    <xdr:sp>
      <xdr:nvSpPr>
        <xdr:cNvPr id="27" name="Text Box 79"/>
        <xdr:cNvSpPr txBox="1">
          <a:spLocks noChangeArrowheads="1"/>
        </xdr:cNvSpPr>
      </xdr:nvSpPr>
      <xdr:spPr>
        <a:xfrm>
          <a:off x="8001000" y="342900"/>
          <a:ext cx="1400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190500</xdr:colOff>
      <xdr:row>62</xdr:row>
      <xdr:rowOff>38100</xdr:rowOff>
    </xdr:from>
    <xdr:to>
      <xdr:col>2</xdr:col>
      <xdr:colOff>523875</xdr:colOff>
      <xdr:row>66</xdr:row>
      <xdr:rowOff>76200</xdr:rowOff>
    </xdr:to>
    <xdr:sp>
      <xdr:nvSpPr>
        <xdr:cNvPr id="28" name="Oval 14"/>
        <xdr:cNvSpPr>
          <a:spLocks/>
        </xdr:cNvSpPr>
      </xdr:nvSpPr>
      <xdr:spPr>
        <a:xfrm>
          <a:off x="542925" y="11068050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62</xdr:row>
      <xdr:rowOff>28575</xdr:rowOff>
    </xdr:from>
    <xdr:to>
      <xdr:col>3</xdr:col>
      <xdr:colOff>476250</xdr:colOff>
      <xdr:row>66</xdr:row>
      <xdr:rowOff>66675</xdr:rowOff>
    </xdr:to>
    <xdr:sp>
      <xdr:nvSpPr>
        <xdr:cNvPr id="29" name="Oval 15"/>
        <xdr:cNvSpPr>
          <a:spLocks/>
        </xdr:cNvSpPr>
      </xdr:nvSpPr>
      <xdr:spPr>
        <a:xfrm>
          <a:off x="1638300" y="11058525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67</xdr:row>
      <xdr:rowOff>152400</xdr:rowOff>
    </xdr:from>
    <xdr:to>
      <xdr:col>3</xdr:col>
      <xdr:colOff>523875</xdr:colOff>
      <xdr:row>69</xdr:row>
      <xdr:rowOff>95250</xdr:rowOff>
    </xdr:to>
    <xdr:sp>
      <xdr:nvSpPr>
        <xdr:cNvPr id="30" name="Text Box 21"/>
        <xdr:cNvSpPr txBox="1">
          <a:spLocks noChangeArrowheads="1"/>
        </xdr:cNvSpPr>
      </xdr:nvSpPr>
      <xdr:spPr>
        <a:xfrm>
          <a:off x="1695450" y="12039600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2</xdr:col>
      <xdr:colOff>647700</xdr:colOff>
      <xdr:row>66</xdr:row>
      <xdr:rowOff>57150</xdr:rowOff>
    </xdr:from>
    <xdr:to>
      <xdr:col>3</xdr:col>
      <xdr:colOff>142875</xdr:colOff>
      <xdr:row>67</xdr:row>
      <xdr:rowOff>133350</xdr:rowOff>
    </xdr:to>
    <xdr:sp>
      <xdr:nvSpPr>
        <xdr:cNvPr id="31" name="Line 22"/>
        <xdr:cNvSpPr>
          <a:spLocks/>
        </xdr:cNvSpPr>
      </xdr:nvSpPr>
      <xdr:spPr>
        <a:xfrm flipV="1">
          <a:off x="1685925" y="1177290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44</xdr:row>
      <xdr:rowOff>9525</xdr:rowOff>
    </xdr:from>
    <xdr:to>
      <xdr:col>11</xdr:col>
      <xdr:colOff>38100</xdr:colOff>
      <xdr:row>56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905750"/>
          <a:ext cx="70389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7</xdr:row>
      <xdr:rowOff>57150</xdr:rowOff>
    </xdr:from>
    <xdr:to>
      <xdr:col>16</xdr:col>
      <xdr:colOff>466725</xdr:colOff>
      <xdr:row>29</xdr:row>
      <xdr:rowOff>19050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62100"/>
          <a:ext cx="106489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38100</xdr:rowOff>
    </xdr:from>
    <xdr:to>
      <xdr:col>10</xdr:col>
      <xdr:colOff>647700</xdr:colOff>
      <xdr:row>19</xdr:row>
      <xdr:rowOff>142875</xdr:rowOff>
    </xdr:to>
    <xdr:sp>
      <xdr:nvSpPr>
        <xdr:cNvPr id="1" name="Text Box 52"/>
        <xdr:cNvSpPr txBox="1">
          <a:spLocks noChangeArrowheads="1"/>
        </xdr:cNvSpPr>
      </xdr:nvSpPr>
      <xdr:spPr>
        <a:xfrm>
          <a:off x="323850" y="1714500"/>
          <a:ext cx="70675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《薄黄のセル内に入力します。》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❖登録番号（半角の数字）は頭、主、枝を正確に記入してください。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の枠で囲まれたセルは入力された例です。》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❖競技者ヴィブス（ナンバーカーﾄ）ﾞが確実に半角で入力されているかご確認ください。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❖チーム名が複数の場合は、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の欄にA,B,C・・・などで区別します。　　</a:t>
          </a:r>
        </a:p>
      </xdr:txBody>
    </xdr:sp>
    <xdr:clientData/>
  </xdr:twoCellAnchor>
  <xdr:twoCellAnchor>
    <xdr:from>
      <xdr:col>9</xdr:col>
      <xdr:colOff>219075</xdr:colOff>
      <xdr:row>1</xdr:row>
      <xdr:rowOff>38100</xdr:rowOff>
    </xdr:from>
    <xdr:to>
      <xdr:col>11</xdr:col>
      <xdr:colOff>247650</xdr:colOff>
      <xdr:row>2</xdr:row>
      <xdr:rowOff>209550</xdr:rowOff>
    </xdr:to>
    <xdr:sp>
      <xdr:nvSpPr>
        <xdr:cNvPr id="2" name="Text Box 79"/>
        <xdr:cNvSpPr txBox="1">
          <a:spLocks noChangeArrowheads="1"/>
        </xdr:cNvSpPr>
      </xdr:nvSpPr>
      <xdr:spPr>
        <a:xfrm>
          <a:off x="6276975" y="419100"/>
          <a:ext cx="1400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 editAs="oneCell">
    <xdr:from>
      <xdr:col>1</xdr:col>
      <xdr:colOff>85725</xdr:colOff>
      <xdr:row>20</xdr:row>
      <xdr:rowOff>57150</xdr:rowOff>
    </xdr:from>
    <xdr:to>
      <xdr:col>10</xdr:col>
      <xdr:colOff>552450</xdr:colOff>
      <xdr:row>40</xdr:row>
      <xdr:rowOff>133350</xdr:rowOff>
    </xdr:to>
    <xdr:pic>
      <xdr:nvPicPr>
        <xdr:cNvPr id="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90950"/>
          <a:ext cx="68580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25</xdr:row>
      <xdr:rowOff>104775</xdr:rowOff>
    </xdr:from>
    <xdr:to>
      <xdr:col>10</xdr:col>
      <xdr:colOff>561975</xdr:colOff>
      <xdr:row>40</xdr:row>
      <xdr:rowOff>133350</xdr:rowOff>
    </xdr:to>
    <xdr:sp>
      <xdr:nvSpPr>
        <xdr:cNvPr id="4" name="Rectangle 103"/>
        <xdr:cNvSpPr>
          <a:spLocks/>
        </xdr:cNvSpPr>
      </xdr:nvSpPr>
      <xdr:spPr>
        <a:xfrm>
          <a:off x="457200" y="4695825"/>
          <a:ext cx="6848475" cy="2600325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P70" sqref="P70"/>
    </sheetView>
  </sheetViews>
  <sheetFormatPr defaultColWidth="9.00390625" defaultRowHeight="13.5"/>
  <cols>
    <col min="1" max="1" width="4.625" style="210" customWidth="1"/>
    <col min="2" max="4" width="9.00390625" style="210" customWidth="1"/>
    <col min="5" max="5" width="11.875" style="210" bestFit="1" customWidth="1"/>
    <col min="6" max="11" width="9.00390625" style="210" customWidth="1"/>
    <col min="12" max="12" width="4.625" style="210" customWidth="1"/>
    <col min="13" max="16384" width="9.00390625" style="210" customWidth="1"/>
  </cols>
  <sheetData>
    <row r="1" spans="2:11" s="209" customFormat="1" ht="30" customHeight="1">
      <c r="B1" s="214" t="s">
        <v>0</v>
      </c>
      <c r="K1" s="213"/>
    </row>
    <row r="3" s="209" customFormat="1" ht="17.25">
      <c r="A3" s="209" t="s">
        <v>1</v>
      </c>
    </row>
    <row r="4" ht="13.5">
      <c r="B4" s="210" t="s">
        <v>1435</v>
      </c>
    </row>
    <row r="5" s="209" customFormat="1" ht="17.25">
      <c r="A5" s="209" t="s">
        <v>2</v>
      </c>
    </row>
    <row r="6" ht="13.5">
      <c r="B6" s="210" t="s">
        <v>1412</v>
      </c>
    </row>
    <row r="7" ht="13.5">
      <c r="F7" s="210" t="s">
        <v>1416</v>
      </c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s="209" customFormat="1" ht="17.25"/>
    <row r="30" ht="13.5">
      <c r="B30" s="210" t="s">
        <v>3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9" s="209" customFormat="1" ht="17.25">
      <c r="A59" s="209" t="s">
        <v>4</v>
      </c>
    </row>
    <row r="60" ht="13.5">
      <c r="B60" s="210" t="s">
        <v>1444</v>
      </c>
    </row>
    <row r="61" ht="13.5">
      <c r="C61" s="211"/>
    </row>
    <row r="68" ht="13.5">
      <c r="D68" s="313"/>
    </row>
    <row r="71" s="209" customFormat="1" ht="17.25">
      <c r="A71" s="209" t="s">
        <v>5</v>
      </c>
    </row>
    <row r="72" ht="13.5">
      <c r="B72" s="210" t="s">
        <v>6</v>
      </c>
    </row>
    <row r="73" ht="13.5">
      <c r="B73" s="210" t="s">
        <v>1445</v>
      </c>
    </row>
    <row r="74" spans="2:8" ht="13.5">
      <c r="B74" s="210" t="s">
        <v>7</v>
      </c>
      <c r="C74" s="210" t="s">
        <v>8</v>
      </c>
      <c r="D74" s="210" t="s">
        <v>9</v>
      </c>
      <c r="G74" s="210" t="s">
        <v>10</v>
      </c>
      <c r="H74" s="210" t="s">
        <v>11</v>
      </c>
    </row>
    <row r="75" spans="3:8" ht="13.5">
      <c r="C75" s="210" t="s">
        <v>12</v>
      </c>
      <c r="D75" s="210" t="s">
        <v>13</v>
      </c>
      <c r="G75" s="210" t="s">
        <v>14</v>
      </c>
      <c r="H75" s="210" t="s">
        <v>15</v>
      </c>
    </row>
    <row r="76" spans="3:8" ht="13.5">
      <c r="C76" s="210" t="s">
        <v>16</v>
      </c>
      <c r="D76" s="210" t="s">
        <v>17</v>
      </c>
      <c r="G76" s="210" t="s">
        <v>18</v>
      </c>
      <c r="H76" s="210" t="s">
        <v>19</v>
      </c>
    </row>
    <row r="77" spans="3:8" ht="13.5">
      <c r="C77" s="210" t="s">
        <v>20</v>
      </c>
      <c r="D77" s="210" t="s">
        <v>21</v>
      </c>
      <c r="G77" s="210" t="s">
        <v>22</v>
      </c>
      <c r="H77" s="210" t="s">
        <v>23</v>
      </c>
    </row>
    <row r="78" spans="3:4" ht="13.5">
      <c r="C78" s="210" t="s">
        <v>24</v>
      </c>
      <c r="D78" s="210" t="s">
        <v>25</v>
      </c>
    </row>
    <row r="79" spans="3:7" ht="13.5">
      <c r="C79" s="210" t="s">
        <v>26</v>
      </c>
      <c r="D79" s="210" t="s">
        <v>27</v>
      </c>
      <c r="G79" s="210" t="s">
        <v>28</v>
      </c>
    </row>
    <row r="80" ht="13.5">
      <c r="G80" s="210" t="s">
        <v>29</v>
      </c>
    </row>
    <row r="81" ht="13.5">
      <c r="G81" s="210" t="s">
        <v>30</v>
      </c>
    </row>
    <row r="82" ht="17.25">
      <c r="A82" s="209" t="s">
        <v>1440</v>
      </c>
    </row>
    <row r="83" s="212" customFormat="1" ht="13.5">
      <c r="B83" s="212" t="s">
        <v>1441</v>
      </c>
    </row>
    <row r="84" ht="13.5">
      <c r="B84" s="210" t="s">
        <v>1442</v>
      </c>
    </row>
    <row r="85" ht="13.5">
      <c r="B85" s="210" t="s">
        <v>1443</v>
      </c>
    </row>
  </sheetData>
  <sheetProtection password="CCA9" sheet="1" objects="1" scenarios="1"/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O33" sqref="O33"/>
    </sheetView>
  </sheetViews>
  <sheetFormatPr defaultColWidth="9.00390625" defaultRowHeight="13.5"/>
  <cols>
    <col min="1" max="1" width="4.625" style="210" customWidth="1"/>
    <col min="2" max="4" width="9.00390625" style="210" customWidth="1"/>
    <col min="5" max="5" width="11.875" style="210" bestFit="1" customWidth="1"/>
    <col min="6" max="11" width="9.00390625" style="210" customWidth="1"/>
    <col min="12" max="12" width="4.625" style="210" customWidth="1"/>
    <col min="13" max="16384" width="9.00390625" style="210" customWidth="1"/>
  </cols>
  <sheetData>
    <row r="1" spans="2:11" s="209" customFormat="1" ht="30" customHeight="1">
      <c r="B1" s="214" t="s">
        <v>1436</v>
      </c>
      <c r="K1" s="213"/>
    </row>
    <row r="3" s="209" customFormat="1" ht="17.25">
      <c r="A3" s="209" t="s">
        <v>1437</v>
      </c>
    </row>
    <row r="5" ht="13.5">
      <c r="B5" s="210" t="s">
        <v>1438</v>
      </c>
    </row>
    <row r="6" ht="13.5">
      <c r="B6" s="210" t="s">
        <v>1439</v>
      </c>
    </row>
    <row r="7" ht="13.5">
      <c r="B7" s="210" t="s">
        <v>1468</v>
      </c>
    </row>
    <row r="8" ht="17.25">
      <c r="A8" s="209" t="s">
        <v>31</v>
      </c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</sheetData>
  <sheetProtection password="CCA9" sheet="1" objects="1" scenarios="1"/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8"/>
  <sheetViews>
    <sheetView zoomScalePageLayoutView="0" workbookViewId="0" topLeftCell="A500">
      <selection activeCell="AA631" sqref="AA631"/>
    </sheetView>
  </sheetViews>
  <sheetFormatPr defaultColWidth="11.00390625" defaultRowHeight="13.5"/>
  <cols>
    <col min="1" max="1" width="8.625" style="10" customWidth="1"/>
    <col min="2" max="2" width="5.125" style="10" customWidth="1"/>
    <col min="3" max="3" width="10.625" style="10" customWidth="1"/>
    <col min="4" max="4" width="13.375" style="32" customWidth="1"/>
    <col min="5" max="5" width="8.625" style="10" customWidth="1"/>
    <col min="6" max="6" width="2.625" style="10" customWidth="1"/>
    <col min="7" max="7" width="8.625" style="34" customWidth="1"/>
    <col min="8" max="8" width="16.625" style="349" customWidth="1"/>
    <col min="9" max="9" width="3.375" style="10" hidden="1" customWidth="1"/>
    <col min="10" max="10" width="5.875" style="10" hidden="1" customWidth="1"/>
    <col min="11" max="11" width="6.375" style="33" hidden="1" customWidth="1"/>
    <col min="12" max="12" width="14.125" style="10" hidden="1" customWidth="1"/>
    <col min="13" max="13" width="11.625" style="10" hidden="1" customWidth="1"/>
    <col min="14" max="14" width="13.50390625" style="10" hidden="1" customWidth="1"/>
    <col min="15" max="15" width="4.375" style="33" hidden="1" customWidth="1"/>
    <col min="16" max="16" width="34.875" style="10" hidden="1" customWidth="1"/>
    <col min="17" max="17" width="24.625" style="10" hidden="1" customWidth="1"/>
    <col min="18" max="18" width="9.00390625" style="10" hidden="1" customWidth="1"/>
    <col min="19" max="19" width="5.625" style="33" hidden="1" customWidth="1"/>
    <col min="20" max="20" width="5.875" style="10" hidden="1" customWidth="1"/>
    <col min="21" max="21" width="5.625" style="10" hidden="1" customWidth="1"/>
    <col min="22" max="22" width="2.625" style="10" customWidth="1"/>
    <col min="23" max="23" width="6.625" style="2" customWidth="1"/>
    <col min="24" max="24" width="6.625" style="4" customWidth="1"/>
    <col min="25" max="25" width="2.625" style="3" customWidth="1"/>
    <col min="26" max="26" width="6.625" style="2" customWidth="1"/>
    <col min="27" max="28" width="12.625" style="1" customWidth="1"/>
    <col min="29" max="29" width="2.625" style="142" customWidth="1"/>
    <col min="30" max="31" width="10.625" style="148" customWidth="1"/>
    <col min="32" max="32" width="2.625" style="148" customWidth="1"/>
    <col min="33" max="33" width="12.50390625" style="148" customWidth="1"/>
    <col min="34" max="36" width="10.875" style="148" customWidth="1"/>
    <col min="37" max="37" width="14.125" style="148" customWidth="1"/>
    <col min="38" max="38" width="7.00390625" style="148" customWidth="1"/>
    <col min="39" max="39" width="11.00390625" style="148" customWidth="1"/>
    <col min="40" max="16384" width="11.00390625" style="10" customWidth="1"/>
  </cols>
  <sheetData>
    <row r="1" spans="1:39" s="29" customFormat="1" ht="24">
      <c r="A1" s="54" t="s">
        <v>32</v>
      </c>
      <c r="D1" s="30"/>
      <c r="G1" s="54" t="s">
        <v>33</v>
      </c>
      <c r="H1" s="348"/>
      <c r="K1" s="31" t="s">
        <v>34</v>
      </c>
      <c r="N1" s="28"/>
      <c r="O1" s="31"/>
      <c r="S1" s="31"/>
      <c r="W1" s="55" t="s">
        <v>35</v>
      </c>
      <c r="Z1" s="55" t="s">
        <v>36</v>
      </c>
      <c r="AC1" s="215"/>
      <c r="AD1" s="216" t="s">
        <v>37</v>
      </c>
      <c r="AE1" s="217"/>
      <c r="AF1" s="215"/>
      <c r="AG1" s="99" t="s">
        <v>38</v>
      </c>
      <c r="AH1" s="98"/>
      <c r="AI1" s="98"/>
      <c r="AJ1" s="98"/>
      <c r="AK1" s="98"/>
      <c r="AL1" s="98"/>
      <c r="AM1" s="98"/>
    </row>
    <row r="2" spans="11:39" ht="15" thickBot="1">
      <c r="K2" s="33" t="s">
        <v>39</v>
      </c>
      <c r="N2" s="11"/>
      <c r="W2" s="10"/>
      <c r="X2" s="10"/>
      <c r="Y2" s="10"/>
      <c r="Z2" s="10"/>
      <c r="AA2" s="10"/>
      <c r="AB2" s="10"/>
      <c r="AC2" s="148"/>
      <c r="AG2" s="101"/>
      <c r="AH2" s="101"/>
      <c r="AI2" s="101"/>
      <c r="AJ2" s="101"/>
      <c r="AK2" s="101"/>
      <c r="AL2" s="100"/>
      <c r="AM2" s="100"/>
    </row>
    <row r="3" spans="1:39" s="35" customFormat="1" ht="79.5" customHeight="1" thickBot="1">
      <c r="A3" s="88" t="s">
        <v>40</v>
      </c>
      <c r="B3" s="89" t="s">
        <v>41</v>
      </c>
      <c r="C3" s="89" t="s">
        <v>42</v>
      </c>
      <c r="D3" s="90" t="s">
        <v>43</v>
      </c>
      <c r="E3" s="87" t="s">
        <v>44</v>
      </c>
      <c r="G3" s="86" t="s">
        <v>45</v>
      </c>
      <c r="H3" s="350" t="s">
        <v>46</v>
      </c>
      <c r="K3" s="27" t="s">
        <v>47</v>
      </c>
      <c r="L3" s="27" t="s">
        <v>48</v>
      </c>
      <c r="M3" s="35" t="s">
        <v>49</v>
      </c>
      <c r="N3" s="27" t="s">
        <v>50</v>
      </c>
      <c r="O3" s="27" t="s">
        <v>51</v>
      </c>
      <c r="P3" s="27" t="s">
        <v>52</v>
      </c>
      <c r="Q3" s="27" t="s">
        <v>53</v>
      </c>
      <c r="R3" s="27" t="s">
        <v>54</v>
      </c>
      <c r="S3" s="27" t="s">
        <v>42</v>
      </c>
      <c r="T3" s="27"/>
      <c r="W3" s="56" t="s">
        <v>45</v>
      </c>
      <c r="X3" s="57" t="s">
        <v>35</v>
      </c>
      <c r="Z3" s="56" t="s">
        <v>45</v>
      </c>
      <c r="AA3" s="57" t="s">
        <v>36</v>
      </c>
      <c r="AB3" s="102" t="s">
        <v>55</v>
      </c>
      <c r="AC3" s="218"/>
      <c r="AD3" s="219" t="s">
        <v>45</v>
      </c>
      <c r="AE3" s="220" t="s">
        <v>56</v>
      </c>
      <c r="AF3" s="218"/>
      <c r="AG3" s="104" t="s">
        <v>57</v>
      </c>
      <c r="AH3" s="104" t="s">
        <v>58</v>
      </c>
      <c r="AI3" s="104" t="s">
        <v>59</v>
      </c>
      <c r="AJ3" s="104" t="s">
        <v>60</v>
      </c>
      <c r="AK3" s="104" t="s">
        <v>61</v>
      </c>
      <c r="AL3" s="103"/>
      <c r="AM3" s="103"/>
    </row>
    <row r="4" spans="1:39" s="38" customFormat="1" ht="14.25" thickBot="1">
      <c r="A4" s="407" t="s">
        <v>62</v>
      </c>
      <c r="B4" s="105">
        <v>0</v>
      </c>
      <c r="C4" s="106" t="s">
        <v>63</v>
      </c>
      <c r="D4" s="107" t="s">
        <v>63</v>
      </c>
      <c r="E4" s="108" t="s">
        <v>63</v>
      </c>
      <c r="G4" s="375">
        <v>261100</v>
      </c>
      <c r="H4" s="376" t="s">
        <v>955</v>
      </c>
      <c r="K4" s="39">
        <v>1</v>
      </c>
      <c r="L4" s="40" t="s">
        <v>64</v>
      </c>
      <c r="M4" s="38">
        <f>DATEVALUE(N4)</f>
        <v>39188</v>
      </c>
      <c r="N4" s="41" t="s">
        <v>65</v>
      </c>
      <c r="O4" s="39">
        <v>69</v>
      </c>
      <c r="P4" s="36" t="s">
        <v>66</v>
      </c>
      <c r="Q4" s="36" t="s">
        <v>67</v>
      </c>
      <c r="R4" s="36" t="s">
        <v>68</v>
      </c>
      <c r="S4" s="39">
        <v>2</v>
      </c>
      <c r="T4" s="36">
        <f>IF(O4="","",O4+2)</f>
        <v>71</v>
      </c>
      <c r="W4" s="80">
        <v>1</v>
      </c>
      <c r="X4" s="58" t="s">
        <v>69</v>
      </c>
      <c r="Z4" s="327">
        <v>1</v>
      </c>
      <c r="AA4" s="328" t="s">
        <v>70</v>
      </c>
      <c r="AB4" s="329" t="s">
        <v>71</v>
      </c>
      <c r="AC4" s="143"/>
      <c r="AD4" s="337">
        <v>1</v>
      </c>
      <c r="AE4" s="328" t="s">
        <v>72</v>
      </c>
      <c r="AF4" s="143"/>
      <c r="AG4" s="109"/>
      <c r="AH4" s="109"/>
      <c r="AI4" s="109"/>
      <c r="AJ4" s="109"/>
      <c r="AK4" s="109"/>
      <c r="AL4" s="109"/>
      <c r="AM4" s="109"/>
    </row>
    <row r="5" spans="1:39" s="38" customFormat="1" ht="14.25" thickBot="1">
      <c r="A5" s="408"/>
      <c r="B5" s="293">
        <v>1</v>
      </c>
      <c r="C5" s="294"/>
      <c r="D5" s="295" t="s">
        <v>941</v>
      </c>
      <c r="E5" s="296"/>
      <c r="G5" s="85">
        <v>261101</v>
      </c>
      <c r="H5" s="377" t="s">
        <v>1381</v>
      </c>
      <c r="K5" s="39">
        <v>2</v>
      </c>
      <c r="L5" s="40" t="s">
        <v>64</v>
      </c>
      <c r="M5" s="38">
        <v>38459</v>
      </c>
      <c r="N5" s="41" t="s">
        <v>73</v>
      </c>
      <c r="O5" s="39">
        <v>69</v>
      </c>
      <c r="P5" s="36" t="s">
        <v>66</v>
      </c>
      <c r="Q5" s="36" t="s">
        <v>67</v>
      </c>
      <c r="R5" s="36" t="s">
        <v>68</v>
      </c>
      <c r="S5" s="39">
        <v>2</v>
      </c>
      <c r="T5" s="36">
        <f>IF(O5="","",O5+2)</f>
        <v>71</v>
      </c>
      <c r="W5" s="81">
        <v>2</v>
      </c>
      <c r="X5" s="53" t="s">
        <v>74</v>
      </c>
      <c r="Z5" s="330">
        <v>2</v>
      </c>
      <c r="AA5" s="222" t="s">
        <v>75</v>
      </c>
      <c r="AB5" s="331"/>
      <c r="AC5" s="143"/>
      <c r="AD5" s="221">
        <v>2</v>
      </c>
      <c r="AE5" s="222" t="s">
        <v>76</v>
      </c>
      <c r="AF5" s="143"/>
      <c r="AG5" s="119" t="s">
        <v>77</v>
      </c>
      <c r="AH5" s="120" t="s">
        <v>78</v>
      </c>
      <c r="AI5" s="120" t="s">
        <v>79</v>
      </c>
      <c r="AJ5" s="120" t="s">
        <v>80</v>
      </c>
      <c r="AK5" s="120" t="s">
        <v>81</v>
      </c>
      <c r="AL5" s="120" t="s">
        <v>82</v>
      </c>
      <c r="AM5" s="121" t="s">
        <v>44</v>
      </c>
    </row>
    <row r="6" spans="1:39" s="38" customFormat="1" ht="13.5">
      <c r="A6" s="408"/>
      <c r="B6" s="82">
        <v>2</v>
      </c>
      <c r="C6" s="42"/>
      <c r="D6" s="51" t="s">
        <v>83</v>
      </c>
      <c r="E6" s="52"/>
      <c r="G6" s="85">
        <v>261102</v>
      </c>
      <c r="H6" s="341" t="s">
        <v>1318</v>
      </c>
      <c r="K6" s="39">
        <v>3</v>
      </c>
      <c r="L6" s="40" t="s">
        <v>84</v>
      </c>
      <c r="M6" s="38">
        <v>38459</v>
      </c>
      <c r="N6" s="41" t="s">
        <v>73</v>
      </c>
      <c r="O6" s="39">
        <v>40</v>
      </c>
      <c r="P6" s="36" t="s">
        <v>85</v>
      </c>
      <c r="Q6" s="36" t="s">
        <v>86</v>
      </c>
      <c r="R6" s="36" t="s">
        <v>87</v>
      </c>
      <c r="S6" s="39">
        <v>3</v>
      </c>
      <c r="T6" s="36">
        <f>IF(O6="","",O6+2)</f>
        <v>42</v>
      </c>
      <c r="Z6" s="330">
        <v>3</v>
      </c>
      <c r="AA6" s="222" t="s">
        <v>88</v>
      </c>
      <c r="AB6" s="332" t="s">
        <v>89</v>
      </c>
      <c r="AC6" s="143"/>
      <c r="AD6" s="221">
        <v>3</v>
      </c>
      <c r="AE6" s="222" t="s">
        <v>90</v>
      </c>
      <c r="AF6" s="143"/>
      <c r="AG6" s="118">
        <v>123</v>
      </c>
      <c r="AH6" s="113">
        <v>1</v>
      </c>
      <c r="AI6" s="113">
        <v>-0.8</v>
      </c>
      <c r="AJ6" s="113">
        <v>1</v>
      </c>
      <c r="AK6" s="122" t="s">
        <v>91</v>
      </c>
      <c r="AL6" s="123" t="s">
        <v>92</v>
      </c>
      <c r="AM6" s="116"/>
    </row>
    <row r="7" spans="1:39" s="38" customFormat="1" ht="13.5">
      <c r="A7" s="408"/>
      <c r="B7" s="289">
        <v>3</v>
      </c>
      <c r="C7" s="290"/>
      <c r="D7" s="291" t="s">
        <v>93</v>
      </c>
      <c r="E7" s="292"/>
      <c r="G7" s="85">
        <v>261103</v>
      </c>
      <c r="H7" s="341" t="s">
        <v>1330</v>
      </c>
      <c r="K7" s="39">
        <v>4</v>
      </c>
      <c r="L7" s="40" t="s">
        <v>94</v>
      </c>
      <c r="M7" s="38">
        <v>38465</v>
      </c>
      <c r="N7" s="41" t="s">
        <v>95</v>
      </c>
      <c r="O7" s="39">
        <v>1</v>
      </c>
      <c r="P7" s="36" t="s">
        <v>96</v>
      </c>
      <c r="Q7" s="36" t="s">
        <v>96</v>
      </c>
      <c r="R7" s="36" t="s">
        <v>97</v>
      </c>
      <c r="S7" s="39">
        <v>5</v>
      </c>
      <c r="T7" s="36"/>
      <c r="Z7" s="330">
        <v>4</v>
      </c>
      <c r="AA7" s="222" t="s">
        <v>98</v>
      </c>
      <c r="AB7" s="331"/>
      <c r="AC7" s="143"/>
      <c r="AD7" s="221">
        <v>4</v>
      </c>
      <c r="AE7" s="222" t="s">
        <v>99</v>
      </c>
      <c r="AF7" s="143"/>
      <c r="AG7" s="118">
        <v>1230</v>
      </c>
      <c r="AH7" s="113">
        <v>1</v>
      </c>
      <c r="AI7" s="113">
        <v>-0.8</v>
      </c>
      <c r="AJ7" s="113"/>
      <c r="AK7" s="122" t="s">
        <v>100</v>
      </c>
      <c r="AL7" s="123" t="s">
        <v>92</v>
      </c>
      <c r="AM7" s="116"/>
    </row>
    <row r="8" spans="1:39" s="38" customFormat="1" ht="13.5">
      <c r="A8" s="408"/>
      <c r="B8" s="293">
        <v>4</v>
      </c>
      <c r="C8" s="294"/>
      <c r="D8" s="295" t="s">
        <v>101</v>
      </c>
      <c r="E8" s="296"/>
      <c r="G8" s="85">
        <v>261104</v>
      </c>
      <c r="H8" s="341" t="s">
        <v>1312</v>
      </c>
      <c r="K8" s="39">
        <v>5</v>
      </c>
      <c r="L8" s="40" t="s">
        <v>94</v>
      </c>
      <c r="M8" s="38">
        <v>38475</v>
      </c>
      <c r="N8" s="41" t="s">
        <v>102</v>
      </c>
      <c r="O8" s="39">
        <v>2</v>
      </c>
      <c r="P8" s="36" t="s">
        <v>96</v>
      </c>
      <c r="Q8" s="36" t="s">
        <v>96</v>
      </c>
      <c r="R8" s="36" t="s">
        <v>87</v>
      </c>
      <c r="S8" s="39">
        <v>5</v>
      </c>
      <c r="T8" s="36"/>
      <c r="Z8" s="330">
        <v>5</v>
      </c>
      <c r="AA8" s="222" t="s">
        <v>103</v>
      </c>
      <c r="AB8" s="329" t="s">
        <v>104</v>
      </c>
      <c r="AC8" s="143"/>
      <c r="AD8" s="221">
        <v>5</v>
      </c>
      <c r="AE8" s="222" t="s">
        <v>105</v>
      </c>
      <c r="AF8" s="143"/>
      <c r="AG8" s="118">
        <v>12340</v>
      </c>
      <c r="AH8" s="113">
        <v>1</v>
      </c>
      <c r="AI8" s="113"/>
      <c r="AJ8" s="113"/>
      <c r="AK8" s="122" t="s">
        <v>106</v>
      </c>
      <c r="AL8" s="123"/>
      <c r="AM8" s="116"/>
    </row>
    <row r="9" spans="1:39" s="38" customFormat="1" ht="13.5">
      <c r="A9" s="408"/>
      <c r="B9" s="289">
        <v>5</v>
      </c>
      <c r="C9" s="290"/>
      <c r="D9" s="291" t="s">
        <v>107</v>
      </c>
      <c r="E9" s="292"/>
      <c r="G9" s="85">
        <v>261105</v>
      </c>
      <c r="H9" s="341" t="s">
        <v>1331</v>
      </c>
      <c r="K9" s="39">
        <v>6</v>
      </c>
      <c r="L9" s="40" t="s">
        <v>108</v>
      </c>
      <c r="M9" s="38">
        <v>38476</v>
      </c>
      <c r="N9" s="41" t="s">
        <v>109</v>
      </c>
      <c r="O9" s="39">
        <v>58</v>
      </c>
      <c r="P9" s="36" t="s">
        <v>110</v>
      </c>
      <c r="Q9" s="36" t="s">
        <v>111</v>
      </c>
      <c r="R9" s="36" t="s">
        <v>68</v>
      </c>
      <c r="S9" s="39">
        <v>3</v>
      </c>
      <c r="T9" s="36">
        <f aca="true" t="shared" si="0" ref="T9:T42">IF(O9="","",O9+2)</f>
        <v>60</v>
      </c>
      <c r="Z9" s="330">
        <v>6</v>
      </c>
      <c r="AA9" s="222" t="s">
        <v>112</v>
      </c>
      <c r="AB9" s="332" t="s">
        <v>113</v>
      </c>
      <c r="AC9" s="143"/>
      <c r="AD9" s="221">
        <v>6</v>
      </c>
      <c r="AE9" s="222" t="s">
        <v>114</v>
      </c>
      <c r="AF9" s="143"/>
      <c r="AG9" s="118">
        <v>123450</v>
      </c>
      <c r="AH9" s="113">
        <v>1</v>
      </c>
      <c r="AI9" s="113"/>
      <c r="AJ9" s="113"/>
      <c r="AK9" s="122" t="s">
        <v>115</v>
      </c>
      <c r="AL9" s="122"/>
      <c r="AM9" s="116"/>
    </row>
    <row r="10" spans="1:39" s="38" customFormat="1" ht="14.25" thickBot="1">
      <c r="A10" s="408"/>
      <c r="B10" s="82">
        <v>6</v>
      </c>
      <c r="C10" s="42"/>
      <c r="D10" s="51" t="s">
        <v>116</v>
      </c>
      <c r="E10" s="52"/>
      <c r="G10" s="85">
        <v>261106</v>
      </c>
      <c r="H10" s="352" t="s">
        <v>1311</v>
      </c>
      <c r="K10" s="39">
        <v>7</v>
      </c>
      <c r="L10" s="40" t="s">
        <v>108</v>
      </c>
      <c r="M10" s="38">
        <v>38477</v>
      </c>
      <c r="N10" s="41" t="s">
        <v>117</v>
      </c>
      <c r="O10" s="39">
        <v>58</v>
      </c>
      <c r="P10" s="36" t="s">
        <v>110</v>
      </c>
      <c r="Q10" s="36" t="s">
        <v>111</v>
      </c>
      <c r="R10" s="36" t="s">
        <v>68</v>
      </c>
      <c r="S10" s="39">
        <v>3</v>
      </c>
      <c r="T10" s="36">
        <f t="shared" si="0"/>
        <v>60</v>
      </c>
      <c r="Z10" s="81">
        <v>7</v>
      </c>
      <c r="AA10" s="53" t="s">
        <v>118</v>
      </c>
      <c r="AB10" s="284" t="s">
        <v>119</v>
      </c>
      <c r="AC10" s="143"/>
      <c r="AD10" s="221">
        <v>7</v>
      </c>
      <c r="AE10" s="222" t="s">
        <v>120</v>
      </c>
      <c r="AF10" s="143"/>
      <c r="AG10" s="118">
        <v>1234560</v>
      </c>
      <c r="AH10" s="113">
        <v>1</v>
      </c>
      <c r="AI10" s="113"/>
      <c r="AJ10" s="113"/>
      <c r="AK10" s="122" t="s">
        <v>121</v>
      </c>
      <c r="AL10" s="122"/>
      <c r="AM10" s="116"/>
    </row>
    <row r="11" spans="1:39" s="38" customFormat="1" ht="13.5">
      <c r="A11" s="408"/>
      <c r="B11" s="293">
        <v>7</v>
      </c>
      <c r="C11" s="294"/>
      <c r="D11" s="295" t="s">
        <v>122</v>
      </c>
      <c r="E11" s="296"/>
      <c r="G11" s="85">
        <v>261107</v>
      </c>
      <c r="H11" s="341" t="s">
        <v>1382</v>
      </c>
      <c r="K11" s="39">
        <v>8</v>
      </c>
      <c r="L11" s="36"/>
      <c r="N11" s="36"/>
      <c r="O11" s="39">
        <v>54</v>
      </c>
      <c r="P11" s="36" t="s">
        <v>123</v>
      </c>
      <c r="Q11" s="36" t="s">
        <v>124</v>
      </c>
      <c r="R11" s="36"/>
      <c r="S11" s="39">
        <v>1</v>
      </c>
      <c r="T11" s="36">
        <f t="shared" si="0"/>
        <v>56</v>
      </c>
      <c r="AC11" s="143"/>
      <c r="AD11" s="221">
        <v>8</v>
      </c>
      <c r="AE11" s="222" t="s">
        <v>125</v>
      </c>
      <c r="AF11" s="143"/>
      <c r="AG11" s="118">
        <v>1010</v>
      </c>
      <c r="AH11" s="113">
        <v>1</v>
      </c>
      <c r="AI11" s="113"/>
      <c r="AJ11" s="113"/>
      <c r="AK11" s="122" t="s">
        <v>126</v>
      </c>
      <c r="AL11" s="122"/>
      <c r="AM11" s="116"/>
    </row>
    <row r="12" spans="1:39" s="38" customFormat="1" ht="19.5" thickBot="1">
      <c r="A12" s="408"/>
      <c r="B12" s="289">
        <v>8</v>
      </c>
      <c r="C12" s="290"/>
      <c r="D12" s="291" t="s">
        <v>127</v>
      </c>
      <c r="E12" s="292"/>
      <c r="G12" s="85">
        <v>261108</v>
      </c>
      <c r="H12" s="377" t="s">
        <v>1383</v>
      </c>
      <c r="K12" s="43">
        <v>9</v>
      </c>
      <c r="L12" s="44" t="s">
        <v>128</v>
      </c>
      <c r="M12" s="38">
        <v>38480</v>
      </c>
      <c r="N12" s="45" t="s">
        <v>129</v>
      </c>
      <c r="O12" s="43">
        <v>60</v>
      </c>
      <c r="P12" s="38" t="s">
        <v>130</v>
      </c>
      <c r="Q12" s="38" t="s">
        <v>131</v>
      </c>
      <c r="R12" s="38" t="s">
        <v>68</v>
      </c>
      <c r="S12" s="43">
        <v>1</v>
      </c>
      <c r="T12" s="36">
        <f t="shared" si="0"/>
        <v>62</v>
      </c>
      <c r="Z12" s="400" t="s">
        <v>1375</v>
      </c>
      <c r="AA12" s="400"/>
      <c r="AC12" s="143"/>
      <c r="AD12" s="221">
        <v>9</v>
      </c>
      <c r="AE12" s="222" t="s">
        <v>132</v>
      </c>
      <c r="AF12" s="143"/>
      <c r="AG12" s="118">
        <v>1234</v>
      </c>
      <c r="AH12" s="113"/>
      <c r="AI12" s="113"/>
      <c r="AJ12" s="113"/>
      <c r="AK12" s="122" t="s">
        <v>133</v>
      </c>
      <c r="AL12" s="122"/>
      <c r="AM12" s="116"/>
    </row>
    <row r="13" spans="1:39" s="38" customFormat="1" ht="14.25" thickBot="1">
      <c r="A13" s="408"/>
      <c r="B13" s="293">
        <v>9</v>
      </c>
      <c r="C13" s="294"/>
      <c r="D13" s="295" t="s">
        <v>134</v>
      </c>
      <c r="E13" s="296"/>
      <c r="G13" s="85">
        <v>261109</v>
      </c>
      <c r="H13" s="341" t="s">
        <v>1454</v>
      </c>
      <c r="K13" s="43">
        <v>10</v>
      </c>
      <c r="N13" s="37"/>
      <c r="O13" s="43" t="s">
        <v>135</v>
      </c>
      <c r="S13" s="43"/>
      <c r="T13" s="36">
        <f t="shared" si="0"/>
      </c>
      <c r="Z13" s="401" t="s">
        <v>45</v>
      </c>
      <c r="AA13" s="403" t="s">
        <v>136</v>
      </c>
      <c r="AC13" s="143"/>
      <c r="AD13" s="221">
        <v>10</v>
      </c>
      <c r="AE13" s="222" t="s">
        <v>137</v>
      </c>
      <c r="AF13" s="143"/>
      <c r="AG13" s="124">
        <v>12345</v>
      </c>
      <c r="AH13" s="125"/>
      <c r="AI13" s="125"/>
      <c r="AJ13" s="125"/>
      <c r="AK13" s="126" t="s">
        <v>138</v>
      </c>
      <c r="AL13" s="126"/>
      <c r="AM13" s="127"/>
    </row>
    <row r="14" spans="1:39" s="38" customFormat="1" ht="14.25" thickBot="1">
      <c r="A14" s="408"/>
      <c r="B14" s="289">
        <v>10</v>
      </c>
      <c r="C14" s="290"/>
      <c r="D14" s="291" t="s">
        <v>139</v>
      </c>
      <c r="E14" s="292"/>
      <c r="G14" s="85">
        <v>261110</v>
      </c>
      <c r="H14" s="341" t="s">
        <v>1363</v>
      </c>
      <c r="K14" s="39">
        <v>11</v>
      </c>
      <c r="L14" s="46" t="s">
        <v>140</v>
      </c>
      <c r="M14" s="38">
        <v>38493</v>
      </c>
      <c r="N14" s="47" t="s">
        <v>141</v>
      </c>
      <c r="O14" s="39">
        <v>58</v>
      </c>
      <c r="P14" s="37" t="s">
        <v>142</v>
      </c>
      <c r="Q14" s="37" t="s">
        <v>143</v>
      </c>
      <c r="R14" s="37" t="s">
        <v>68</v>
      </c>
      <c r="S14" s="39">
        <v>3</v>
      </c>
      <c r="T14" s="36">
        <f t="shared" si="0"/>
        <v>60</v>
      </c>
      <c r="Z14" s="402"/>
      <c r="AA14" s="404"/>
      <c r="AC14" s="143"/>
      <c r="AD14" s="221">
        <v>11</v>
      </c>
      <c r="AE14" s="222" t="s">
        <v>144</v>
      </c>
      <c r="AF14" s="143"/>
      <c r="AG14" s="109"/>
      <c r="AH14" s="109" t="s">
        <v>145</v>
      </c>
      <c r="AI14" s="109"/>
      <c r="AJ14" s="109"/>
      <c r="AK14" s="109"/>
      <c r="AL14" s="128"/>
      <c r="AM14" s="109"/>
    </row>
    <row r="15" spans="1:39" s="38" customFormat="1" ht="13.5">
      <c r="A15" s="408"/>
      <c r="B15" s="289">
        <v>11</v>
      </c>
      <c r="C15" s="290"/>
      <c r="D15" s="291" t="s">
        <v>146</v>
      </c>
      <c r="E15" s="292"/>
      <c r="G15" s="85">
        <v>261111</v>
      </c>
      <c r="H15" s="341" t="s">
        <v>1364</v>
      </c>
      <c r="K15" s="39">
        <v>12</v>
      </c>
      <c r="L15" s="40" t="s">
        <v>140</v>
      </c>
      <c r="M15" s="38">
        <v>38494</v>
      </c>
      <c r="N15" s="41" t="s">
        <v>147</v>
      </c>
      <c r="O15" s="39">
        <v>58</v>
      </c>
      <c r="P15" s="36" t="s">
        <v>142</v>
      </c>
      <c r="Q15" s="36" t="s">
        <v>143</v>
      </c>
      <c r="R15" s="36" t="s">
        <v>68</v>
      </c>
      <c r="S15" s="39">
        <v>3</v>
      </c>
      <c r="T15" s="36">
        <f t="shared" si="0"/>
        <v>60</v>
      </c>
      <c r="Z15" s="333" t="s">
        <v>148</v>
      </c>
      <c r="AA15" s="334" t="s">
        <v>149</v>
      </c>
      <c r="AC15" s="143"/>
      <c r="AD15" s="221">
        <v>12</v>
      </c>
      <c r="AE15" s="222" t="s">
        <v>150</v>
      </c>
      <c r="AF15" s="143"/>
      <c r="AG15" s="109"/>
      <c r="AH15" s="109"/>
      <c r="AI15" s="109"/>
      <c r="AJ15" s="109"/>
      <c r="AK15" s="128"/>
      <c r="AL15" s="128"/>
      <c r="AM15" s="109"/>
    </row>
    <row r="16" spans="1:39" s="38" customFormat="1" ht="14.25" thickBot="1">
      <c r="A16" s="408"/>
      <c r="B16" s="112">
        <v>12</v>
      </c>
      <c r="C16" s="113"/>
      <c r="D16" s="114" t="s">
        <v>151</v>
      </c>
      <c r="E16" s="115"/>
      <c r="G16" s="85">
        <v>261112</v>
      </c>
      <c r="H16" s="341" t="s">
        <v>1308</v>
      </c>
      <c r="K16" s="39">
        <v>13</v>
      </c>
      <c r="L16" s="40" t="s">
        <v>152</v>
      </c>
      <c r="M16" s="38">
        <v>38473</v>
      </c>
      <c r="N16" s="41" t="s">
        <v>153</v>
      </c>
      <c r="O16" s="39">
        <v>59</v>
      </c>
      <c r="P16" s="36" t="s">
        <v>154</v>
      </c>
      <c r="Q16" s="36" t="s">
        <v>154</v>
      </c>
      <c r="R16" s="36" t="s">
        <v>68</v>
      </c>
      <c r="S16" s="39">
        <v>5</v>
      </c>
      <c r="T16" s="36">
        <f t="shared" si="0"/>
        <v>61</v>
      </c>
      <c r="Z16" s="335" t="s">
        <v>155</v>
      </c>
      <c r="AA16" s="336" t="s">
        <v>156</v>
      </c>
      <c r="AC16" s="143"/>
      <c r="AD16" s="221">
        <v>13</v>
      </c>
      <c r="AE16" s="222" t="s">
        <v>157</v>
      </c>
      <c r="AF16" s="143"/>
      <c r="AG16" s="109"/>
      <c r="AH16" s="109"/>
      <c r="AI16" s="109"/>
      <c r="AJ16" s="109"/>
      <c r="AK16" s="128"/>
      <c r="AL16" s="128"/>
      <c r="AM16" s="109"/>
    </row>
    <row r="17" spans="1:39" s="38" customFormat="1" ht="13.5">
      <c r="A17" s="408"/>
      <c r="B17" s="112">
        <v>13</v>
      </c>
      <c r="C17" s="113"/>
      <c r="D17" s="114" t="s">
        <v>158</v>
      </c>
      <c r="E17" s="115"/>
      <c r="G17" s="85">
        <v>261113</v>
      </c>
      <c r="H17" s="341" t="s">
        <v>1309</v>
      </c>
      <c r="K17" s="39">
        <v>14</v>
      </c>
      <c r="L17" s="40" t="s">
        <v>159</v>
      </c>
      <c r="M17" s="38">
        <v>38522</v>
      </c>
      <c r="N17" s="41" t="s">
        <v>160</v>
      </c>
      <c r="O17" s="39">
        <v>45</v>
      </c>
      <c r="P17" s="36" t="s">
        <v>161</v>
      </c>
      <c r="Q17" s="36" t="s">
        <v>162</v>
      </c>
      <c r="R17" s="36" t="s">
        <v>97</v>
      </c>
      <c r="S17" s="39">
        <v>4</v>
      </c>
      <c r="T17" s="36">
        <f t="shared" si="0"/>
        <v>47</v>
      </c>
      <c r="Z17" s="335" t="s">
        <v>163</v>
      </c>
      <c r="AA17" s="336" t="s">
        <v>164</v>
      </c>
      <c r="AC17" s="143"/>
      <c r="AD17" s="221">
        <v>14</v>
      </c>
      <c r="AE17" s="222" t="s">
        <v>165</v>
      </c>
      <c r="AF17" s="143"/>
      <c r="AG17" s="110">
        <v>123</v>
      </c>
      <c r="AH17" s="129"/>
      <c r="AI17" s="129">
        <v>-0.8</v>
      </c>
      <c r="AJ17" s="129"/>
      <c r="AK17" s="130" t="s">
        <v>166</v>
      </c>
      <c r="AL17" s="131" t="s">
        <v>92</v>
      </c>
      <c r="AM17" s="109"/>
    </row>
    <row r="18" spans="1:39" s="38" customFormat="1" ht="14.25" thickBot="1">
      <c r="A18" s="408"/>
      <c r="B18" s="112">
        <v>14</v>
      </c>
      <c r="C18" s="113"/>
      <c r="D18" s="114" t="s">
        <v>167</v>
      </c>
      <c r="E18" s="115"/>
      <c r="G18" s="85">
        <v>261114</v>
      </c>
      <c r="H18" s="341" t="s">
        <v>1310</v>
      </c>
      <c r="K18" s="39">
        <v>15</v>
      </c>
      <c r="L18" s="40" t="s">
        <v>168</v>
      </c>
      <c r="M18" s="38">
        <v>38506</v>
      </c>
      <c r="N18" s="41" t="s">
        <v>169</v>
      </c>
      <c r="O18" s="39">
        <v>58</v>
      </c>
      <c r="P18" s="36" t="s">
        <v>170</v>
      </c>
      <c r="Q18" s="36" t="s">
        <v>171</v>
      </c>
      <c r="R18" s="36" t="s">
        <v>68</v>
      </c>
      <c r="S18" s="39">
        <v>3</v>
      </c>
      <c r="T18" s="36">
        <f t="shared" si="0"/>
        <v>60</v>
      </c>
      <c r="Z18" s="335" t="s">
        <v>172</v>
      </c>
      <c r="AA18" s="336" t="s">
        <v>173</v>
      </c>
      <c r="AC18" s="143"/>
      <c r="AD18" s="221">
        <v>15</v>
      </c>
      <c r="AE18" s="222" t="s">
        <v>174</v>
      </c>
      <c r="AF18" s="143"/>
      <c r="AG18" s="124">
        <v>1234</v>
      </c>
      <c r="AH18" s="125"/>
      <c r="AI18" s="125">
        <v>-0.8</v>
      </c>
      <c r="AJ18" s="125"/>
      <c r="AK18" s="126" t="s">
        <v>175</v>
      </c>
      <c r="AL18" s="132" t="s">
        <v>92</v>
      </c>
      <c r="AM18" s="109"/>
    </row>
    <row r="19" spans="1:39" s="38" customFormat="1" ht="14.25" thickBot="1">
      <c r="A19" s="408"/>
      <c r="B19" s="112">
        <v>15</v>
      </c>
      <c r="C19" s="113"/>
      <c r="D19" s="114" t="s">
        <v>176</v>
      </c>
      <c r="E19" s="115"/>
      <c r="G19" s="85">
        <v>261115</v>
      </c>
      <c r="H19" s="341" t="s">
        <v>1365</v>
      </c>
      <c r="K19" s="39">
        <v>16</v>
      </c>
      <c r="L19" s="40" t="s">
        <v>168</v>
      </c>
      <c r="M19" s="38">
        <v>38507</v>
      </c>
      <c r="N19" s="41" t="s">
        <v>177</v>
      </c>
      <c r="O19" s="39">
        <v>58</v>
      </c>
      <c r="P19" s="36" t="s">
        <v>170</v>
      </c>
      <c r="Q19" s="36" t="s">
        <v>171</v>
      </c>
      <c r="R19" s="36" t="s">
        <v>68</v>
      </c>
      <c r="S19" s="39">
        <v>3</v>
      </c>
      <c r="T19" s="36">
        <f t="shared" si="0"/>
        <v>60</v>
      </c>
      <c r="W19" s="2"/>
      <c r="X19" s="4"/>
      <c r="Y19" s="3"/>
      <c r="Z19" s="223" t="s">
        <v>178</v>
      </c>
      <c r="AA19" s="224" t="s">
        <v>179</v>
      </c>
      <c r="AB19" s="1"/>
      <c r="AC19" s="142"/>
      <c r="AD19" s="221">
        <v>16</v>
      </c>
      <c r="AE19" s="222" t="s">
        <v>180</v>
      </c>
      <c r="AF19" s="143"/>
      <c r="AG19" s="109"/>
      <c r="AH19" s="109"/>
      <c r="AI19" s="109"/>
      <c r="AJ19" s="109"/>
      <c r="AK19" s="109"/>
      <c r="AL19" s="109"/>
      <c r="AM19" s="109"/>
    </row>
    <row r="20" spans="1:39" s="38" customFormat="1" ht="14.25" thickBot="1">
      <c r="A20" s="408"/>
      <c r="B20" s="112">
        <v>16</v>
      </c>
      <c r="C20" s="113"/>
      <c r="D20" s="114" t="s">
        <v>181</v>
      </c>
      <c r="E20" s="115"/>
      <c r="G20" s="85">
        <v>261116</v>
      </c>
      <c r="H20" s="341" t="s">
        <v>1366</v>
      </c>
      <c r="K20" s="39">
        <v>17</v>
      </c>
      <c r="L20" s="40" t="s">
        <v>168</v>
      </c>
      <c r="M20" s="38">
        <v>38508</v>
      </c>
      <c r="N20" s="41" t="s">
        <v>182</v>
      </c>
      <c r="O20" s="39">
        <v>58</v>
      </c>
      <c r="P20" s="36" t="s">
        <v>170</v>
      </c>
      <c r="Q20" s="36" t="s">
        <v>171</v>
      </c>
      <c r="R20" s="36" t="s">
        <v>68</v>
      </c>
      <c r="S20" s="39">
        <v>3</v>
      </c>
      <c r="T20" s="36">
        <f t="shared" si="0"/>
        <v>60</v>
      </c>
      <c r="W20" s="2"/>
      <c r="X20" s="4"/>
      <c r="Y20" s="3"/>
      <c r="Z20" s="2"/>
      <c r="AA20" s="1"/>
      <c r="AB20" s="1"/>
      <c r="AC20" s="142"/>
      <c r="AD20" s="221">
        <v>17</v>
      </c>
      <c r="AE20" s="222" t="s">
        <v>183</v>
      </c>
      <c r="AF20" s="143"/>
      <c r="AG20" s="134">
        <v>1234</v>
      </c>
      <c r="AH20" s="135"/>
      <c r="AI20" s="135"/>
      <c r="AJ20" s="135"/>
      <c r="AK20" s="136" t="s">
        <v>184</v>
      </c>
      <c r="AL20" s="128"/>
      <c r="AM20" s="109"/>
    </row>
    <row r="21" spans="1:39" s="38" customFormat="1" ht="13.5">
      <c r="A21" s="408"/>
      <c r="B21" s="112">
        <v>17</v>
      </c>
      <c r="C21" s="113"/>
      <c r="D21" s="114" t="s">
        <v>185</v>
      </c>
      <c r="E21" s="115"/>
      <c r="G21" s="85">
        <v>261117</v>
      </c>
      <c r="H21" s="341" t="s">
        <v>1367</v>
      </c>
      <c r="K21" s="43">
        <v>18</v>
      </c>
      <c r="L21" s="44" t="s">
        <v>186</v>
      </c>
      <c r="M21" s="38">
        <v>38529</v>
      </c>
      <c r="N21" s="45" t="s">
        <v>187</v>
      </c>
      <c r="O21" s="43">
        <v>21</v>
      </c>
      <c r="P21" s="38" t="s">
        <v>188</v>
      </c>
      <c r="Q21" s="38" t="s">
        <v>189</v>
      </c>
      <c r="R21" s="38" t="s">
        <v>68</v>
      </c>
      <c r="S21" s="43">
        <v>6</v>
      </c>
      <c r="T21" s="36">
        <f t="shared" si="0"/>
        <v>23</v>
      </c>
      <c r="W21" s="2"/>
      <c r="X21" s="4"/>
      <c r="Y21" s="3"/>
      <c r="Z21" s="2"/>
      <c r="AA21" s="1"/>
      <c r="AB21" s="1"/>
      <c r="AC21" s="142"/>
      <c r="AD21" s="221">
        <v>18</v>
      </c>
      <c r="AE21" s="222" t="s">
        <v>190</v>
      </c>
      <c r="AF21" s="143"/>
      <c r="AG21" s="109"/>
      <c r="AH21" s="109"/>
      <c r="AI21" s="109"/>
      <c r="AJ21" s="109"/>
      <c r="AK21" s="109"/>
      <c r="AL21" s="109"/>
      <c r="AM21" s="109"/>
    </row>
    <row r="22" spans="1:39" s="38" customFormat="1" ht="13.5">
      <c r="A22" s="408"/>
      <c r="B22" s="112">
        <v>18</v>
      </c>
      <c r="C22" s="113"/>
      <c r="D22" s="114" t="s">
        <v>191</v>
      </c>
      <c r="E22" s="115"/>
      <c r="G22" s="85">
        <v>261118</v>
      </c>
      <c r="H22" s="341" t="s">
        <v>1322</v>
      </c>
      <c r="K22" s="43">
        <v>19</v>
      </c>
      <c r="N22" s="37"/>
      <c r="O22" s="43">
        <v>25</v>
      </c>
      <c r="P22" s="38" t="s">
        <v>192</v>
      </c>
      <c r="Q22" s="38" t="s">
        <v>193</v>
      </c>
      <c r="S22" s="43">
        <v>4</v>
      </c>
      <c r="T22" s="36">
        <f t="shared" si="0"/>
        <v>27</v>
      </c>
      <c r="W22" s="2"/>
      <c r="X22" s="4"/>
      <c r="Y22" s="3"/>
      <c r="Z22" s="2"/>
      <c r="AA22" s="1"/>
      <c r="AB22" s="1"/>
      <c r="AC22" s="142"/>
      <c r="AD22" s="221">
        <v>19</v>
      </c>
      <c r="AE22" s="222" t="s">
        <v>194</v>
      </c>
      <c r="AF22" s="143"/>
      <c r="AG22" s="109"/>
      <c r="AH22" s="109"/>
      <c r="AI22" s="109"/>
      <c r="AJ22" s="109"/>
      <c r="AK22" s="109"/>
      <c r="AL22" s="109"/>
      <c r="AM22" s="109"/>
    </row>
    <row r="23" spans="1:39" s="38" customFormat="1" ht="13.5">
      <c r="A23" s="408"/>
      <c r="B23" s="112">
        <v>19</v>
      </c>
      <c r="C23" s="137"/>
      <c r="D23" s="114" t="s">
        <v>195</v>
      </c>
      <c r="E23" s="115"/>
      <c r="G23" s="85">
        <v>261119</v>
      </c>
      <c r="H23" s="341" t="s">
        <v>1323</v>
      </c>
      <c r="K23" s="39">
        <v>20</v>
      </c>
      <c r="L23" s="46" t="s">
        <v>196</v>
      </c>
      <c r="M23" s="38">
        <v>38541</v>
      </c>
      <c r="N23" s="47" t="s">
        <v>197</v>
      </c>
      <c r="O23" s="39">
        <v>60</v>
      </c>
      <c r="P23" s="37" t="s">
        <v>198</v>
      </c>
      <c r="Q23" s="37" t="s">
        <v>199</v>
      </c>
      <c r="R23" s="37" t="s">
        <v>68</v>
      </c>
      <c r="S23" s="39">
        <v>1</v>
      </c>
      <c r="T23" s="36">
        <f t="shared" si="0"/>
        <v>62</v>
      </c>
      <c r="W23" s="2"/>
      <c r="X23" s="4"/>
      <c r="Y23" s="3"/>
      <c r="Z23" s="2"/>
      <c r="AA23" s="1"/>
      <c r="AB23" s="1"/>
      <c r="AC23" s="142"/>
      <c r="AD23" s="221">
        <v>20</v>
      </c>
      <c r="AE23" s="222" t="s">
        <v>200</v>
      </c>
      <c r="AF23" s="143"/>
      <c r="AG23" s="138" t="s">
        <v>201</v>
      </c>
      <c r="AH23" s="117"/>
      <c r="AI23" s="117"/>
      <c r="AJ23" s="117"/>
      <c r="AK23" s="109"/>
      <c r="AL23" s="109"/>
      <c r="AM23" s="109"/>
    </row>
    <row r="24" spans="1:39" s="38" customFormat="1" ht="14.25" thickBot="1">
      <c r="A24" s="399" t="s">
        <v>202</v>
      </c>
      <c r="B24" s="366">
        <v>32</v>
      </c>
      <c r="C24" s="367" t="s">
        <v>1377</v>
      </c>
      <c r="D24" s="368" t="s">
        <v>1376</v>
      </c>
      <c r="E24" s="369"/>
      <c r="G24" s="85">
        <v>261120</v>
      </c>
      <c r="H24" s="341" t="s">
        <v>1326</v>
      </c>
      <c r="K24" s="39">
        <v>21</v>
      </c>
      <c r="L24" s="40" t="s">
        <v>196</v>
      </c>
      <c r="M24" s="38">
        <v>38542</v>
      </c>
      <c r="N24" s="41" t="s">
        <v>205</v>
      </c>
      <c r="O24" s="39">
        <v>60</v>
      </c>
      <c r="P24" s="36" t="s">
        <v>198</v>
      </c>
      <c r="Q24" s="36" t="s">
        <v>199</v>
      </c>
      <c r="R24" s="36" t="s">
        <v>68</v>
      </c>
      <c r="S24" s="39">
        <v>1</v>
      </c>
      <c r="T24" s="36">
        <f t="shared" si="0"/>
        <v>62</v>
      </c>
      <c r="W24" s="2"/>
      <c r="X24" s="4"/>
      <c r="Y24" s="3"/>
      <c r="Z24" s="2"/>
      <c r="AA24" s="1"/>
      <c r="AB24" s="1"/>
      <c r="AC24" s="142"/>
      <c r="AD24" s="221">
        <v>21</v>
      </c>
      <c r="AE24" s="222" t="s">
        <v>206</v>
      </c>
      <c r="AF24" s="143"/>
      <c r="AG24" s="109"/>
      <c r="AH24" s="109"/>
      <c r="AI24" s="109"/>
      <c r="AJ24" s="109"/>
      <c r="AK24" s="109"/>
      <c r="AL24" s="109"/>
      <c r="AM24" s="139"/>
    </row>
    <row r="25" spans="1:39" s="38" customFormat="1" ht="13.5">
      <c r="A25" s="399"/>
      <c r="B25" s="112">
        <v>33</v>
      </c>
      <c r="C25" s="137" t="s">
        <v>203</v>
      </c>
      <c r="D25" s="114" t="s">
        <v>204</v>
      </c>
      <c r="E25" s="115"/>
      <c r="G25" s="85">
        <v>261121</v>
      </c>
      <c r="H25" s="341" t="s">
        <v>1327</v>
      </c>
      <c r="K25" s="39">
        <v>22</v>
      </c>
      <c r="L25" s="40" t="s">
        <v>196</v>
      </c>
      <c r="M25" s="38">
        <v>38543</v>
      </c>
      <c r="N25" s="41" t="s">
        <v>209</v>
      </c>
      <c r="O25" s="39">
        <v>60</v>
      </c>
      <c r="P25" s="36" t="s">
        <v>198</v>
      </c>
      <c r="Q25" s="36" t="s">
        <v>199</v>
      </c>
      <c r="R25" s="36" t="s">
        <v>68</v>
      </c>
      <c r="S25" s="39">
        <v>1</v>
      </c>
      <c r="T25" s="36">
        <f t="shared" si="0"/>
        <v>62</v>
      </c>
      <c r="W25" s="2"/>
      <c r="X25" s="4"/>
      <c r="Y25" s="3"/>
      <c r="Z25" s="2"/>
      <c r="AA25" s="1"/>
      <c r="AB25" s="1"/>
      <c r="AC25" s="142"/>
      <c r="AD25" s="221">
        <v>22</v>
      </c>
      <c r="AE25" s="222" t="s">
        <v>210</v>
      </c>
      <c r="AF25" s="143"/>
      <c r="AG25" s="140" t="s">
        <v>47</v>
      </c>
      <c r="AH25" s="129" t="s">
        <v>211</v>
      </c>
      <c r="AI25" s="129" t="s">
        <v>212</v>
      </c>
      <c r="AJ25" s="111" t="s">
        <v>213</v>
      </c>
      <c r="AK25" s="139"/>
      <c r="AL25" s="110" t="s">
        <v>214</v>
      </c>
      <c r="AM25" s="111" t="s">
        <v>215</v>
      </c>
    </row>
    <row r="26" spans="1:39" s="38" customFormat="1" ht="13.5">
      <c r="A26" s="399"/>
      <c r="B26" s="112">
        <v>34</v>
      </c>
      <c r="C26" s="137" t="s">
        <v>207</v>
      </c>
      <c r="D26" s="114" t="s">
        <v>208</v>
      </c>
      <c r="E26" s="115"/>
      <c r="G26" s="85">
        <v>261122</v>
      </c>
      <c r="H26" s="341" t="s">
        <v>1426</v>
      </c>
      <c r="K26" s="39">
        <v>23</v>
      </c>
      <c r="L26" s="40" t="s">
        <v>217</v>
      </c>
      <c r="M26" s="38">
        <v>38521</v>
      </c>
      <c r="N26" s="41" t="s">
        <v>218</v>
      </c>
      <c r="O26" s="39">
        <v>59</v>
      </c>
      <c r="P26" s="36" t="s">
        <v>219</v>
      </c>
      <c r="Q26" s="36" t="s">
        <v>219</v>
      </c>
      <c r="R26" s="36" t="s">
        <v>68</v>
      </c>
      <c r="S26" s="39">
        <v>5</v>
      </c>
      <c r="T26" s="36">
        <f t="shared" si="0"/>
        <v>61</v>
      </c>
      <c r="W26" s="2"/>
      <c r="X26" s="4"/>
      <c r="Y26" s="3"/>
      <c r="Z26" s="2"/>
      <c r="AA26" s="1"/>
      <c r="AB26" s="1"/>
      <c r="AC26" s="142"/>
      <c r="AD26" s="221">
        <v>23</v>
      </c>
      <c r="AE26" s="222" t="s">
        <v>220</v>
      </c>
      <c r="AF26" s="143"/>
      <c r="AG26" s="118">
        <v>1</v>
      </c>
      <c r="AH26" s="113" t="s">
        <v>221</v>
      </c>
      <c r="AI26" s="113" t="s">
        <v>222</v>
      </c>
      <c r="AJ26" s="116" t="s">
        <v>223</v>
      </c>
      <c r="AK26" s="109"/>
      <c r="AL26" s="118">
        <v>1</v>
      </c>
      <c r="AM26" s="116" t="s">
        <v>224</v>
      </c>
    </row>
    <row r="27" spans="1:39" s="38" customFormat="1" ht="13.5">
      <c r="A27" s="399"/>
      <c r="B27" s="112">
        <v>35</v>
      </c>
      <c r="C27" s="137" t="s">
        <v>216</v>
      </c>
      <c r="D27" s="114" t="s">
        <v>204</v>
      </c>
      <c r="E27" s="115"/>
      <c r="G27" s="85">
        <v>261123</v>
      </c>
      <c r="H27" s="341" t="s">
        <v>1332</v>
      </c>
      <c r="K27" s="39">
        <v>24</v>
      </c>
      <c r="L27" s="40" t="s">
        <v>217</v>
      </c>
      <c r="M27" s="38">
        <v>38522</v>
      </c>
      <c r="N27" s="41" t="s">
        <v>160</v>
      </c>
      <c r="O27" s="39">
        <v>59</v>
      </c>
      <c r="P27" s="36" t="s">
        <v>219</v>
      </c>
      <c r="Q27" s="36" t="s">
        <v>219</v>
      </c>
      <c r="R27" s="36" t="s">
        <v>68</v>
      </c>
      <c r="S27" s="39">
        <v>5</v>
      </c>
      <c r="T27" s="36">
        <f t="shared" si="0"/>
        <v>61</v>
      </c>
      <c r="W27" s="2"/>
      <c r="X27" s="4"/>
      <c r="Y27" s="3"/>
      <c r="Z27" s="2"/>
      <c r="AA27" s="1"/>
      <c r="AB27" s="1"/>
      <c r="AC27" s="142"/>
      <c r="AD27" s="221">
        <v>24</v>
      </c>
      <c r="AE27" s="222" t="s">
        <v>225</v>
      </c>
      <c r="AF27" s="143"/>
      <c r="AG27" s="118">
        <v>2</v>
      </c>
      <c r="AH27" s="113" t="s">
        <v>226</v>
      </c>
      <c r="AI27" s="113" t="s">
        <v>227</v>
      </c>
      <c r="AJ27" s="116" t="s">
        <v>228</v>
      </c>
      <c r="AK27" s="109"/>
      <c r="AL27" s="118">
        <v>2</v>
      </c>
      <c r="AM27" s="116" t="s">
        <v>229</v>
      </c>
    </row>
    <row r="28" spans="1:39" s="38" customFormat="1" ht="14.25" thickBot="1">
      <c r="A28" s="399"/>
      <c r="B28" s="112">
        <v>37</v>
      </c>
      <c r="C28" s="137" t="s">
        <v>216</v>
      </c>
      <c r="D28" s="114" t="s">
        <v>230</v>
      </c>
      <c r="E28" s="115"/>
      <c r="G28" s="85">
        <v>261124</v>
      </c>
      <c r="H28" s="341" t="s">
        <v>1338</v>
      </c>
      <c r="K28" s="39">
        <v>25</v>
      </c>
      <c r="L28" s="40" t="s">
        <v>231</v>
      </c>
      <c r="M28" s="38">
        <v>38521</v>
      </c>
      <c r="N28" s="41" t="s">
        <v>218</v>
      </c>
      <c r="O28" s="39">
        <v>58</v>
      </c>
      <c r="P28" s="36" t="s">
        <v>232</v>
      </c>
      <c r="Q28" s="36" t="s">
        <v>233</v>
      </c>
      <c r="R28" s="36" t="s">
        <v>87</v>
      </c>
      <c r="S28" s="39">
        <v>5</v>
      </c>
      <c r="T28" s="36">
        <f t="shared" si="0"/>
        <v>60</v>
      </c>
      <c r="W28" s="2"/>
      <c r="X28" s="4"/>
      <c r="Y28" s="3"/>
      <c r="Z28" s="2"/>
      <c r="AA28" s="1"/>
      <c r="AB28" s="1"/>
      <c r="AC28" s="142"/>
      <c r="AD28" s="221">
        <v>25</v>
      </c>
      <c r="AE28" s="222" t="s">
        <v>234</v>
      </c>
      <c r="AF28" s="143"/>
      <c r="AG28" s="118">
        <v>3</v>
      </c>
      <c r="AH28" s="113" t="s">
        <v>235</v>
      </c>
      <c r="AI28" s="113" t="s">
        <v>236</v>
      </c>
      <c r="AJ28" s="116" t="s">
        <v>237</v>
      </c>
      <c r="AK28" s="109"/>
      <c r="AL28" s="124">
        <v>3</v>
      </c>
      <c r="AM28" s="127" t="s">
        <v>238</v>
      </c>
    </row>
    <row r="29" spans="1:39" s="38" customFormat="1" ht="13.5">
      <c r="A29" s="399"/>
      <c r="B29" s="112">
        <v>42</v>
      </c>
      <c r="C29" s="137" t="s">
        <v>239</v>
      </c>
      <c r="D29" s="114" t="s">
        <v>240</v>
      </c>
      <c r="E29" s="115"/>
      <c r="G29" s="85">
        <v>261125</v>
      </c>
      <c r="H29" s="341" t="s">
        <v>1351</v>
      </c>
      <c r="K29" s="39">
        <v>26</v>
      </c>
      <c r="L29" s="40" t="s">
        <v>241</v>
      </c>
      <c r="M29" s="38">
        <v>38536</v>
      </c>
      <c r="N29" s="41" t="s">
        <v>242</v>
      </c>
      <c r="O29" s="39">
        <v>51</v>
      </c>
      <c r="P29" s="36" t="s">
        <v>243</v>
      </c>
      <c r="Q29" s="36" t="s">
        <v>244</v>
      </c>
      <c r="R29" s="36" t="s">
        <v>68</v>
      </c>
      <c r="S29" s="39">
        <v>5</v>
      </c>
      <c r="T29" s="36">
        <f t="shared" si="0"/>
        <v>53</v>
      </c>
      <c r="W29" s="2"/>
      <c r="X29" s="4"/>
      <c r="Y29" s="3"/>
      <c r="Z29" s="2"/>
      <c r="AA29" s="1"/>
      <c r="AB29" s="1"/>
      <c r="AC29" s="142"/>
      <c r="AD29" s="221">
        <v>26</v>
      </c>
      <c r="AE29" s="222" t="s">
        <v>245</v>
      </c>
      <c r="AF29" s="143"/>
      <c r="AG29" s="118">
        <v>4</v>
      </c>
      <c r="AH29" s="113" t="s">
        <v>246</v>
      </c>
      <c r="AI29" s="113" t="s">
        <v>247</v>
      </c>
      <c r="AJ29" s="116" t="s">
        <v>248</v>
      </c>
      <c r="AK29" s="109"/>
      <c r="AL29" s="109"/>
      <c r="AM29" s="109"/>
    </row>
    <row r="30" spans="1:39" s="38" customFormat="1" ht="13.5">
      <c r="A30" s="399"/>
      <c r="B30" s="112">
        <v>43</v>
      </c>
      <c r="C30" s="137" t="s">
        <v>249</v>
      </c>
      <c r="D30" s="114" t="s">
        <v>250</v>
      </c>
      <c r="E30" s="115"/>
      <c r="G30" s="85">
        <v>261126</v>
      </c>
      <c r="H30" s="341" t="s">
        <v>1354</v>
      </c>
      <c r="K30" s="39">
        <v>27</v>
      </c>
      <c r="L30" s="40" t="s">
        <v>251</v>
      </c>
      <c r="M30" s="38">
        <v>38557</v>
      </c>
      <c r="N30" s="41" t="s">
        <v>252</v>
      </c>
      <c r="O30" s="39">
        <v>13</v>
      </c>
      <c r="P30" s="36" t="s">
        <v>253</v>
      </c>
      <c r="Q30" s="36" t="s">
        <v>254</v>
      </c>
      <c r="R30" s="36" t="s">
        <v>87</v>
      </c>
      <c r="S30" s="39">
        <v>1</v>
      </c>
      <c r="T30" s="36">
        <f t="shared" si="0"/>
        <v>15</v>
      </c>
      <c r="W30" s="2"/>
      <c r="X30" s="4"/>
      <c r="Y30" s="3"/>
      <c r="Z30" s="2"/>
      <c r="AA30" s="1"/>
      <c r="AB30" s="1"/>
      <c r="AC30" s="142"/>
      <c r="AD30" s="221">
        <v>27</v>
      </c>
      <c r="AE30" s="222" t="s">
        <v>255</v>
      </c>
      <c r="AF30" s="143"/>
      <c r="AG30" s="118">
        <v>5</v>
      </c>
      <c r="AH30" s="113" t="s">
        <v>256</v>
      </c>
      <c r="AI30" s="113" t="s">
        <v>257</v>
      </c>
      <c r="AJ30" s="116" t="s">
        <v>258</v>
      </c>
      <c r="AK30" s="109"/>
      <c r="AL30" s="109"/>
      <c r="AM30" s="109"/>
    </row>
    <row r="31" spans="1:39" s="38" customFormat="1" ht="14.25" thickBot="1">
      <c r="A31" s="399"/>
      <c r="B31" s="112">
        <v>44</v>
      </c>
      <c r="C31" s="137" t="s">
        <v>249</v>
      </c>
      <c r="D31" s="114" t="s">
        <v>240</v>
      </c>
      <c r="E31" s="115"/>
      <c r="G31" s="85">
        <v>261127</v>
      </c>
      <c r="H31" s="341" t="s">
        <v>1356</v>
      </c>
      <c r="K31" s="39">
        <v>28</v>
      </c>
      <c r="L31" s="40" t="s">
        <v>259</v>
      </c>
      <c r="M31" s="38">
        <v>38550</v>
      </c>
      <c r="N31" s="41" t="s">
        <v>260</v>
      </c>
      <c r="O31" s="39">
        <v>22</v>
      </c>
      <c r="P31" s="36" t="s">
        <v>261</v>
      </c>
      <c r="Q31" s="36" t="s">
        <v>262</v>
      </c>
      <c r="R31" s="36" t="s">
        <v>87</v>
      </c>
      <c r="S31" s="39">
        <v>5</v>
      </c>
      <c r="T31" s="36">
        <f t="shared" si="0"/>
        <v>24</v>
      </c>
      <c r="W31" s="2"/>
      <c r="X31" s="4"/>
      <c r="Y31" s="3"/>
      <c r="Z31" s="2"/>
      <c r="AA31" s="1"/>
      <c r="AB31" s="1"/>
      <c r="AC31" s="142"/>
      <c r="AD31" s="221">
        <v>28</v>
      </c>
      <c r="AE31" s="222" t="s">
        <v>263</v>
      </c>
      <c r="AF31" s="143"/>
      <c r="AG31" s="124">
        <v>6</v>
      </c>
      <c r="AH31" s="125" t="s">
        <v>264</v>
      </c>
      <c r="AI31" s="125" t="s">
        <v>265</v>
      </c>
      <c r="AJ31" s="127" t="s">
        <v>266</v>
      </c>
      <c r="AK31" s="109"/>
      <c r="AL31" s="109"/>
      <c r="AM31" s="109"/>
    </row>
    <row r="32" spans="1:39" s="38" customFormat="1" ht="13.5">
      <c r="A32" s="399"/>
      <c r="B32" s="112">
        <v>46</v>
      </c>
      <c r="C32" s="113" t="s">
        <v>249</v>
      </c>
      <c r="D32" s="114" t="s">
        <v>230</v>
      </c>
      <c r="E32" s="115"/>
      <c r="G32" s="85">
        <v>261128</v>
      </c>
      <c r="H32" s="341" t="s">
        <v>1368</v>
      </c>
      <c r="K32" s="39">
        <v>29</v>
      </c>
      <c r="L32" s="40" t="s">
        <v>267</v>
      </c>
      <c r="M32" s="38">
        <v>38551</v>
      </c>
      <c r="N32" s="41" t="s">
        <v>268</v>
      </c>
      <c r="O32" s="39">
        <v>9</v>
      </c>
      <c r="P32" s="36" t="s">
        <v>269</v>
      </c>
      <c r="Q32" s="36" t="s">
        <v>269</v>
      </c>
      <c r="R32" s="36" t="s">
        <v>270</v>
      </c>
      <c r="S32" s="39">
        <v>3</v>
      </c>
      <c r="T32" s="36">
        <f t="shared" si="0"/>
        <v>11</v>
      </c>
      <c r="W32" s="2"/>
      <c r="X32" s="4"/>
      <c r="Y32" s="3"/>
      <c r="Z32" s="2"/>
      <c r="AA32" s="1"/>
      <c r="AB32" s="1"/>
      <c r="AC32" s="142"/>
      <c r="AD32" s="221">
        <v>29</v>
      </c>
      <c r="AE32" s="222" t="s">
        <v>271</v>
      </c>
      <c r="AF32" s="143"/>
      <c r="AG32" s="109"/>
      <c r="AH32" s="109"/>
      <c r="AI32" s="109"/>
      <c r="AJ32" s="109"/>
      <c r="AK32" s="109"/>
      <c r="AL32" s="109"/>
      <c r="AM32" s="109"/>
    </row>
    <row r="33" spans="1:39" s="38" customFormat="1" ht="13.5">
      <c r="A33" s="399"/>
      <c r="B33" s="112">
        <v>51</v>
      </c>
      <c r="C33" s="113"/>
      <c r="D33" s="114" t="s">
        <v>272</v>
      </c>
      <c r="E33" s="115"/>
      <c r="G33" s="85">
        <v>261129</v>
      </c>
      <c r="H33" s="341" t="s">
        <v>1369</v>
      </c>
      <c r="K33" s="39">
        <v>30</v>
      </c>
      <c r="L33" s="40" t="s">
        <v>273</v>
      </c>
      <c r="M33" s="38">
        <v>38560</v>
      </c>
      <c r="N33" s="41" t="s">
        <v>274</v>
      </c>
      <c r="O33" s="39">
        <v>58</v>
      </c>
      <c r="P33" s="36" t="s">
        <v>275</v>
      </c>
      <c r="Q33" s="36" t="s">
        <v>276</v>
      </c>
      <c r="R33" s="36" t="s">
        <v>68</v>
      </c>
      <c r="S33" s="39">
        <v>5</v>
      </c>
      <c r="T33" s="36">
        <f t="shared" si="0"/>
        <v>60</v>
      </c>
      <c r="W33" s="2"/>
      <c r="X33" s="4"/>
      <c r="Y33" s="3"/>
      <c r="Z33" s="2"/>
      <c r="AA33" s="1"/>
      <c r="AB33" s="1"/>
      <c r="AC33" s="142"/>
      <c r="AD33" s="221">
        <v>30</v>
      </c>
      <c r="AE33" s="222" t="s">
        <v>277</v>
      </c>
      <c r="AF33" s="143"/>
      <c r="AG33" s="109"/>
      <c r="AH33" s="109"/>
      <c r="AI33" s="109"/>
      <c r="AJ33" s="109"/>
      <c r="AK33" s="109"/>
      <c r="AL33" s="109"/>
      <c r="AM33" s="109"/>
    </row>
    <row r="34" spans="1:39" s="38" customFormat="1" ht="13.5">
      <c r="A34" s="399"/>
      <c r="B34" s="112">
        <v>52</v>
      </c>
      <c r="C34" s="113"/>
      <c r="D34" s="114" t="s">
        <v>278</v>
      </c>
      <c r="E34" s="115"/>
      <c r="G34" s="85">
        <v>261130</v>
      </c>
      <c r="H34" s="341" t="s">
        <v>1370</v>
      </c>
      <c r="K34" s="39">
        <v>31</v>
      </c>
      <c r="L34" s="40" t="s">
        <v>273</v>
      </c>
      <c r="M34" s="38">
        <v>38561</v>
      </c>
      <c r="N34" s="41" t="s">
        <v>279</v>
      </c>
      <c r="O34" s="39">
        <v>58</v>
      </c>
      <c r="P34" s="36" t="s">
        <v>275</v>
      </c>
      <c r="Q34" s="36" t="s">
        <v>276</v>
      </c>
      <c r="R34" s="36" t="s">
        <v>68</v>
      </c>
      <c r="S34" s="39">
        <v>5</v>
      </c>
      <c r="T34" s="36">
        <f t="shared" si="0"/>
        <v>60</v>
      </c>
      <c r="W34" s="2"/>
      <c r="X34" s="4"/>
      <c r="Y34" s="3"/>
      <c r="Z34" s="2"/>
      <c r="AA34" s="1"/>
      <c r="AB34" s="1"/>
      <c r="AC34" s="142"/>
      <c r="AD34" s="221">
        <v>31</v>
      </c>
      <c r="AE34" s="222" t="s">
        <v>280</v>
      </c>
      <c r="AF34" s="143"/>
      <c r="AG34" s="109">
        <v>1</v>
      </c>
      <c r="AH34" s="109"/>
      <c r="AI34" s="109"/>
      <c r="AJ34" s="109"/>
      <c r="AK34" s="109"/>
      <c r="AL34" s="109"/>
      <c r="AM34" s="109"/>
    </row>
    <row r="35" spans="1:39" s="38" customFormat="1" ht="13.5">
      <c r="A35" s="399"/>
      <c r="B35" s="112">
        <v>53</v>
      </c>
      <c r="C35" s="113"/>
      <c r="D35" s="114" t="s">
        <v>281</v>
      </c>
      <c r="E35" s="115"/>
      <c r="G35" s="85">
        <v>261131</v>
      </c>
      <c r="H35" s="341" t="s">
        <v>1345</v>
      </c>
      <c r="K35" s="39">
        <v>32</v>
      </c>
      <c r="L35" s="40" t="s">
        <v>282</v>
      </c>
      <c r="M35" s="38">
        <v>38573</v>
      </c>
      <c r="N35" s="41" t="s">
        <v>283</v>
      </c>
      <c r="O35" s="39">
        <v>48</v>
      </c>
      <c r="P35" s="36" t="s">
        <v>284</v>
      </c>
      <c r="Q35" s="36" t="s">
        <v>285</v>
      </c>
      <c r="R35" s="36" t="s">
        <v>87</v>
      </c>
      <c r="S35" s="39">
        <v>3</v>
      </c>
      <c r="T35" s="36">
        <f t="shared" si="0"/>
        <v>50</v>
      </c>
      <c r="W35" s="2"/>
      <c r="X35" s="4"/>
      <c r="Y35" s="3"/>
      <c r="Z35" s="2"/>
      <c r="AA35" s="1"/>
      <c r="AB35" s="1"/>
      <c r="AC35" s="142"/>
      <c r="AD35" s="221">
        <v>32</v>
      </c>
      <c r="AE35" s="222" t="s">
        <v>286</v>
      </c>
      <c r="AF35" s="143"/>
      <c r="AG35" s="109">
        <v>2</v>
      </c>
      <c r="AH35" s="109"/>
      <c r="AI35" s="109"/>
      <c r="AJ35" s="109"/>
      <c r="AK35" s="109"/>
      <c r="AL35" s="109"/>
      <c r="AM35" s="109"/>
    </row>
    <row r="36" spans="1:39" s="38" customFormat="1" ht="13.5">
      <c r="A36" s="409" t="s">
        <v>287</v>
      </c>
      <c r="B36" s="112">
        <v>61</v>
      </c>
      <c r="C36" s="113"/>
      <c r="D36" s="114" t="s">
        <v>288</v>
      </c>
      <c r="E36" s="115"/>
      <c r="G36" s="85">
        <v>261132</v>
      </c>
      <c r="H36" s="341" t="s">
        <v>1328</v>
      </c>
      <c r="K36" s="43">
        <v>33</v>
      </c>
      <c r="L36" s="44" t="s">
        <v>289</v>
      </c>
      <c r="M36" s="38">
        <v>38574</v>
      </c>
      <c r="N36" s="45" t="s">
        <v>290</v>
      </c>
      <c r="O36" s="43">
        <v>30</v>
      </c>
      <c r="P36" s="38" t="s">
        <v>291</v>
      </c>
      <c r="Q36" s="38" t="s">
        <v>292</v>
      </c>
      <c r="R36" s="38" t="s">
        <v>87</v>
      </c>
      <c r="S36" s="43">
        <v>3</v>
      </c>
      <c r="T36" s="36">
        <f t="shared" si="0"/>
        <v>32</v>
      </c>
      <c r="W36" s="2"/>
      <c r="X36" s="4"/>
      <c r="Y36" s="3"/>
      <c r="Z36" s="2"/>
      <c r="AA36" s="1"/>
      <c r="AB36" s="1"/>
      <c r="AC36" s="142"/>
      <c r="AD36" s="221">
        <v>33</v>
      </c>
      <c r="AE36" s="222" t="s">
        <v>293</v>
      </c>
      <c r="AF36" s="143"/>
      <c r="AG36" s="109">
        <v>3</v>
      </c>
      <c r="AH36" s="109"/>
      <c r="AI36" s="109"/>
      <c r="AJ36" s="109"/>
      <c r="AK36" s="109"/>
      <c r="AL36" s="109"/>
      <c r="AM36" s="133"/>
    </row>
    <row r="37" spans="1:39" s="38" customFormat="1" ht="13.5">
      <c r="A37" s="410"/>
      <c r="B37" s="112">
        <v>62</v>
      </c>
      <c r="C37" s="113"/>
      <c r="D37" s="114" t="s">
        <v>294</v>
      </c>
      <c r="E37" s="115"/>
      <c r="G37" s="85">
        <v>261133</v>
      </c>
      <c r="H37" s="341" t="s">
        <v>1446</v>
      </c>
      <c r="K37" s="43">
        <v>34</v>
      </c>
      <c r="M37" s="38">
        <v>38558</v>
      </c>
      <c r="N37" s="45" t="s">
        <v>295</v>
      </c>
      <c r="O37" s="43">
        <v>32</v>
      </c>
      <c r="P37" s="38" t="s">
        <v>296</v>
      </c>
      <c r="Q37" s="38" t="s">
        <v>297</v>
      </c>
      <c r="R37" s="38" t="s">
        <v>68</v>
      </c>
      <c r="S37" s="43">
        <v>3</v>
      </c>
      <c r="T37" s="36">
        <f t="shared" si="0"/>
        <v>34</v>
      </c>
      <c r="W37" s="2"/>
      <c r="X37" s="4"/>
      <c r="Y37" s="3"/>
      <c r="Z37" s="2"/>
      <c r="AA37" s="1"/>
      <c r="AB37" s="1"/>
      <c r="AC37" s="142"/>
      <c r="AD37" s="221">
        <v>34</v>
      </c>
      <c r="AE37" s="222" t="s">
        <v>298</v>
      </c>
      <c r="AF37" s="143"/>
      <c r="AG37" s="109">
        <v>4</v>
      </c>
      <c r="AH37" s="109"/>
      <c r="AI37" s="109"/>
      <c r="AJ37" s="109"/>
      <c r="AK37" s="109"/>
      <c r="AL37" s="109"/>
      <c r="AM37" s="109"/>
    </row>
    <row r="38" spans="1:39" s="38" customFormat="1" ht="13.5">
      <c r="A38" s="410"/>
      <c r="B38" s="112">
        <v>63</v>
      </c>
      <c r="C38" s="113"/>
      <c r="D38" s="114" t="s">
        <v>299</v>
      </c>
      <c r="E38" s="115"/>
      <c r="G38" s="85">
        <v>261134</v>
      </c>
      <c r="H38" s="341" t="s">
        <v>1357</v>
      </c>
      <c r="K38" s="43">
        <v>35</v>
      </c>
      <c r="L38" s="44" t="s">
        <v>300</v>
      </c>
      <c r="M38" s="38">
        <v>38585</v>
      </c>
      <c r="N38" s="45" t="s">
        <v>301</v>
      </c>
      <c r="O38" s="43">
        <v>38</v>
      </c>
      <c r="P38" s="38" t="s">
        <v>302</v>
      </c>
      <c r="Q38" s="38" t="s">
        <v>303</v>
      </c>
      <c r="R38" s="38" t="s">
        <v>68</v>
      </c>
      <c r="S38" s="43">
        <v>3</v>
      </c>
      <c r="T38" s="36">
        <f t="shared" si="0"/>
        <v>40</v>
      </c>
      <c r="W38" s="2"/>
      <c r="X38" s="4"/>
      <c r="Y38" s="3"/>
      <c r="Z38" s="2"/>
      <c r="AA38" s="1"/>
      <c r="AB38" s="1"/>
      <c r="AC38" s="142"/>
      <c r="AD38" s="221">
        <v>35</v>
      </c>
      <c r="AE38" s="222" t="s">
        <v>304</v>
      </c>
      <c r="AF38" s="143"/>
      <c r="AG38" s="109">
        <v>5</v>
      </c>
      <c r="AH38" s="109"/>
      <c r="AI38" s="109"/>
      <c r="AJ38" s="109"/>
      <c r="AK38" s="109"/>
      <c r="AL38" s="109"/>
      <c r="AM38" s="109"/>
    </row>
    <row r="39" spans="1:39" s="38" customFormat="1" ht="13.5">
      <c r="A39" s="410"/>
      <c r="B39" s="112">
        <v>64</v>
      </c>
      <c r="C39" s="113"/>
      <c r="D39" s="114" t="s">
        <v>305</v>
      </c>
      <c r="E39" s="115"/>
      <c r="G39" s="85">
        <v>261135</v>
      </c>
      <c r="H39" s="341" t="s">
        <v>1359</v>
      </c>
      <c r="K39" s="43">
        <v>36</v>
      </c>
      <c r="L39" s="44" t="s">
        <v>300</v>
      </c>
      <c r="M39" s="38">
        <v>38586</v>
      </c>
      <c r="N39" s="45" t="s">
        <v>306</v>
      </c>
      <c r="O39" s="43">
        <v>38</v>
      </c>
      <c r="P39" s="38" t="s">
        <v>302</v>
      </c>
      <c r="Q39" s="38" t="s">
        <v>303</v>
      </c>
      <c r="R39" s="38" t="s">
        <v>68</v>
      </c>
      <c r="S39" s="43">
        <v>3</v>
      </c>
      <c r="T39" s="36">
        <f t="shared" si="0"/>
        <v>40</v>
      </c>
      <c r="W39" s="2"/>
      <c r="X39" s="4"/>
      <c r="Y39" s="3"/>
      <c r="Z39" s="2"/>
      <c r="AA39" s="1"/>
      <c r="AB39" s="1"/>
      <c r="AC39" s="142"/>
      <c r="AD39" s="221">
        <v>36</v>
      </c>
      <c r="AE39" s="222" t="s">
        <v>307</v>
      </c>
      <c r="AF39" s="143"/>
      <c r="AG39" s="109">
        <v>6</v>
      </c>
      <c r="AH39" s="109"/>
      <c r="AI39" s="109"/>
      <c r="AJ39" s="109"/>
      <c r="AK39" s="109"/>
      <c r="AL39" s="109"/>
      <c r="AM39" s="109"/>
    </row>
    <row r="40" spans="1:39" s="38" customFormat="1" ht="13.5">
      <c r="A40" s="410"/>
      <c r="B40" s="112">
        <v>65</v>
      </c>
      <c r="C40" s="113"/>
      <c r="D40" s="114" t="s">
        <v>308</v>
      </c>
      <c r="E40" s="115"/>
      <c r="G40" s="85">
        <v>261136</v>
      </c>
      <c r="H40" s="341" t="s">
        <v>1361</v>
      </c>
      <c r="K40" s="43">
        <v>37</v>
      </c>
      <c r="L40" s="44" t="s">
        <v>300</v>
      </c>
      <c r="M40" s="38">
        <v>38587</v>
      </c>
      <c r="N40" s="45" t="s">
        <v>309</v>
      </c>
      <c r="O40" s="43">
        <v>38</v>
      </c>
      <c r="P40" s="38" t="s">
        <v>302</v>
      </c>
      <c r="Q40" s="38" t="s">
        <v>303</v>
      </c>
      <c r="R40" s="38" t="s">
        <v>68</v>
      </c>
      <c r="S40" s="43">
        <v>3</v>
      </c>
      <c r="T40" s="36">
        <f t="shared" si="0"/>
        <v>40</v>
      </c>
      <c r="W40" s="2"/>
      <c r="X40" s="4"/>
      <c r="Y40" s="3"/>
      <c r="Z40" s="2"/>
      <c r="AA40" s="1"/>
      <c r="AB40" s="1"/>
      <c r="AC40" s="142"/>
      <c r="AD40" s="221">
        <v>37</v>
      </c>
      <c r="AE40" s="222" t="s">
        <v>310</v>
      </c>
      <c r="AF40" s="143"/>
      <c r="AG40" s="109">
        <v>7</v>
      </c>
      <c r="AH40" s="109"/>
      <c r="AI40" s="109"/>
      <c r="AJ40" s="109"/>
      <c r="AK40" s="109"/>
      <c r="AL40" s="109"/>
      <c r="AM40" s="109"/>
    </row>
    <row r="41" spans="1:39" s="38" customFormat="1" ht="13.5">
      <c r="A41" s="410"/>
      <c r="B41" s="112">
        <v>66</v>
      </c>
      <c r="C41" s="137"/>
      <c r="D41" s="114" t="s">
        <v>311</v>
      </c>
      <c r="E41" s="115"/>
      <c r="G41" s="85">
        <v>261137</v>
      </c>
      <c r="H41" s="341" t="s">
        <v>1397</v>
      </c>
      <c r="K41" s="43">
        <v>38</v>
      </c>
      <c r="L41" s="44" t="s">
        <v>312</v>
      </c>
      <c r="M41" s="38">
        <v>38584</v>
      </c>
      <c r="N41" s="45" t="s">
        <v>313</v>
      </c>
      <c r="O41" s="43">
        <v>75</v>
      </c>
      <c r="P41" s="38" t="s">
        <v>314</v>
      </c>
      <c r="Q41" s="38" t="s">
        <v>314</v>
      </c>
      <c r="R41" s="38" t="s">
        <v>87</v>
      </c>
      <c r="S41" s="43">
        <v>2</v>
      </c>
      <c r="T41" s="36">
        <f t="shared" si="0"/>
        <v>77</v>
      </c>
      <c r="W41" s="2"/>
      <c r="X41" s="4"/>
      <c r="Y41" s="3"/>
      <c r="Z41" s="2"/>
      <c r="AA41" s="1"/>
      <c r="AB41" s="1"/>
      <c r="AC41" s="142"/>
      <c r="AD41" s="221">
        <v>38</v>
      </c>
      <c r="AE41" s="222" t="s">
        <v>315</v>
      </c>
      <c r="AF41" s="143"/>
      <c r="AG41" s="109">
        <v>8</v>
      </c>
      <c r="AH41" s="109"/>
      <c r="AI41" s="109"/>
      <c r="AJ41" s="109"/>
      <c r="AK41" s="109"/>
      <c r="AL41" s="109"/>
      <c r="AM41" s="109"/>
    </row>
    <row r="42" spans="1:39" s="38" customFormat="1" ht="13.5">
      <c r="A42" s="410"/>
      <c r="B42" s="112">
        <v>67</v>
      </c>
      <c r="C42" s="113" t="s">
        <v>316</v>
      </c>
      <c r="D42" s="114" t="s">
        <v>317</v>
      </c>
      <c r="E42" s="115"/>
      <c r="G42" s="85">
        <v>261138</v>
      </c>
      <c r="H42" s="341" t="s">
        <v>1447</v>
      </c>
      <c r="K42" s="43">
        <v>39</v>
      </c>
      <c r="O42" s="43"/>
      <c r="S42" s="43"/>
      <c r="T42" s="36">
        <f t="shared" si="0"/>
      </c>
      <c r="W42" s="2"/>
      <c r="X42" s="4"/>
      <c r="Y42" s="3"/>
      <c r="Z42" s="2"/>
      <c r="AA42" s="1"/>
      <c r="AB42" s="1"/>
      <c r="AC42" s="142"/>
      <c r="AD42" s="221">
        <v>39</v>
      </c>
      <c r="AE42" s="222" t="s">
        <v>318</v>
      </c>
      <c r="AF42" s="143"/>
      <c r="AG42" s="109">
        <v>9</v>
      </c>
      <c r="AH42" s="109"/>
      <c r="AI42" s="109"/>
      <c r="AJ42" s="109"/>
      <c r="AK42" s="109"/>
      <c r="AL42" s="109"/>
      <c r="AM42" s="109"/>
    </row>
    <row r="43" spans="1:39" s="38" customFormat="1" ht="13.5">
      <c r="A43" s="399" t="s">
        <v>319</v>
      </c>
      <c r="B43" s="289">
        <v>71</v>
      </c>
      <c r="C43" s="290"/>
      <c r="D43" s="291" t="s">
        <v>320</v>
      </c>
      <c r="E43" s="292"/>
      <c r="G43" s="85">
        <v>261139</v>
      </c>
      <c r="H43" s="341" t="s">
        <v>1315</v>
      </c>
      <c r="K43" s="43">
        <v>40</v>
      </c>
      <c r="L43" s="44" t="s">
        <v>94</v>
      </c>
      <c r="M43" s="38">
        <v>38614</v>
      </c>
      <c r="N43" s="45" t="s">
        <v>321</v>
      </c>
      <c r="O43" s="43">
        <v>5</v>
      </c>
      <c r="P43" s="38" t="s">
        <v>96</v>
      </c>
      <c r="Q43" s="38" t="s">
        <v>96</v>
      </c>
      <c r="R43" s="38" t="s">
        <v>68</v>
      </c>
      <c r="S43" s="43">
        <v>5</v>
      </c>
      <c r="T43" s="36">
        <v>5</v>
      </c>
      <c r="W43" s="2"/>
      <c r="X43" s="4"/>
      <c r="Y43" s="3"/>
      <c r="Z43" s="2"/>
      <c r="AA43" s="1"/>
      <c r="AB43" s="1"/>
      <c r="AC43" s="142"/>
      <c r="AD43" s="221">
        <v>40</v>
      </c>
      <c r="AE43" s="222" t="s">
        <v>322</v>
      </c>
      <c r="AF43" s="143"/>
      <c r="AG43" s="109">
        <v>10</v>
      </c>
      <c r="AH43" s="109"/>
      <c r="AI43" s="109"/>
      <c r="AJ43" s="109"/>
      <c r="AK43" s="109"/>
      <c r="AL43" s="109"/>
      <c r="AM43" s="109"/>
    </row>
    <row r="44" spans="1:39" s="38" customFormat="1" ht="13.5">
      <c r="A44" s="399"/>
      <c r="B44" s="112">
        <v>72</v>
      </c>
      <c r="C44" s="113"/>
      <c r="D44" s="114" t="s">
        <v>323</v>
      </c>
      <c r="E44" s="115"/>
      <c r="G44" s="85">
        <v>261140</v>
      </c>
      <c r="H44" s="341" t="s">
        <v>1346</v>
      </c>
      <c r="K44" s="43">
        <v>41</v>
      </c>
      <c r="O44" s="43"/>
      <c r="S44" s="43"/>
      <c r="T44" s="36">
        <f aca="true" t="shared" si="1" ref="T44:T53">IF(O44="","",O44+2)</f>
      </c>
      <c r="W44" s="5"/>
      <c r="X44" s="4"/>
      <c r="Y44" s="3"/>
      <c r="Z44" s="5"/>
      <c r="AA44" s="1"/>
      <c r="AB44" s="1"/>
      <c r="AC44" s="142"/>
      <c r="AD44" s="221">
        <v>41</v>
      </c>
      <c r="AE44" s="222" t="s">
        <v>324</v>
      </c>
      <c r="AF44" s="143"/>
      <c r="AG44" s="109">
        <v>11</v>
      </c>
      <c r="AH44" s="109"/>
      <c r="AI44" s="109"/>
      <c r="AJ44" s="109"/>
      <c r="AK44" s="109"/>
      <c r="AL44" s="109"/>
      <c r="AM44" s="109"/>
    </row>
    <row r="45" spans="1:39" s="38" customFormat="1" ht="13.5">
      <c r="A45" s="399"/>
      <c r="B45" s="82">
        <v>73</v>
      </c>
      <c r="C45" s="42"/>
      <c r="D45" s="51" t="s">
        <v>325</v>
      </c>
      <c r="E45" s="52"/>
      <c r="G45" s="85">
        <v>261141</v>
      </c>
      <c r="H45" s="341" t="s">
        <v>1335</v>
      </c>
      <c r="K45" s="43">
        <v>42</v>
      </c>
      <c r="L45" s="44" t="s">
        <v>326</v>
      </c>
      <c r="M45" s="38">
        <v>38626</v>
      </c>
      <c r="N45" s="45" t="s">
        <v>327</v>
      </c>
      <c r="O45" s="43">
        <v>21</v>
      </c>
      <c r="P45" s="38" t="s">
        <v>328</v>
      </c>
      <c r="Q45" s="38" t="s">
        <v>329</v>
      </c>
      <c r="R45" s="38" t="s">
        <v>68</v>
      </c>
      <c r="S45" s="43">
        <v>6</v>
      </c>
      <c r="T45" s="36">
        <f t="shared" si="1"/>
        <v>23</v>
      </c>
      <c r="W45" s="6"/>
      <c r="X45" s="4"/>
      <c r="Y45" s="3"/>
      <c r="Z45" s="6"/>
      <c r="AA45" s="1"/>
      <c r="AB45" s="1"/>
      <c r="AC45" s="142"/>
      <c r="AD45" s="221">
        <v>42</v>
      </c>
      <c r="AE45" s="222" t="s">
        <v>330</v>
      </c>
      <c r="AF45" s="143"/>
      <c r="AG45" s="109">
        <v>12</v>
      </c>
      <c r="AH45" s="109"/>
      <c r="AI45" s="109"/>
      <c r="AJ45" s="109"/>
      <c r="AK45" s="109"/>
      <c r="AL45" s="109"/>
      <c r="AM45" s="109"/>
    </row>
    <row r="46" spans="1:39" s="38" customFormat="1" ht="13.5">
      <c r="A46" s="399"/>
      <c r="B46" s="112">
        <v>74</v>
      </c>
      <c r="C46" s="137"/>
      <c r="D46" s="114" t="s">
        <v>331</v>
      </c>
      <c r="E46" s="115"/>
      <c r="G46" s="85">
        <v>261142</v>
      </c>
      <c r="H46" s="341" t="s">
        <v>1360</v>
      </c>
      <c r="K46" s="43">
        <v>43</v>
      </c>
      <c r="L46" s="44" t="s">
        <v>332</v>
      </c>
      <c r="M46" s="38">
        <v>38613</v>
      </c>
      <c r="N46" s="45" t="s">
        <v>333</v>
      </c>
      <c r="O46" s="43">
        <v>57</v>
      </c>
      <c r="P46" s="38" t="s">
        <v>334</v>
      </c>
      <c r="Q46" s="38" t="s">
        <v>335</v>
      </c>
      <c r="R46" s="38" t="s">
        <v>87</v>
      </c>
      <c r="S46" s="43">
        <v>4</v>
      </c>
      <c r="T46" s="36">
        <f t="shared" si="1"/>
        <v>59</v>
      </c>
      <c r="W46" s="6"/>
      <c r="X46" s="4"/>
      <c r="Y46" s="3"/>
      <c r="Z46" s="6"/>
      <c r="AA46" s="1"/>
      <c r="AB46" s="1"/>
      <c r="AC46" s="142"/>
      <c r="AD46" s="221">
        <v>43</v>
      </c>
      <c r="AE46" s="222" t="s">
        <v>336</v>
      </c>
      <c r="AF46" s="143"/>
      <c r="AG46" s="109"/>
      <c r="AH46" s="109"/>
      <c r="AI46" s="109"/>
      <c r="AJ46" s="109"/>
      <c r="AK46" s="109"/>
      <c r="AL46" s="109"/>
      <c r="AM46" s="109"/>
    </row>
    <row r="47" spans="1:39" s="38" customFormat="1" ht="13.5">
      <c r="A47" s="399" t="s">
        <v>337</v>
      </c>
      <c r="B47" s="362">
        <v>80</v>
      </c>
      <c r="C47" s="363" t="s">
        <v>338</v>
      </c>
      <c r="D47" s="364" t="s">
        <v>942</v>
      </c>
      <c r="E47" s="365"/>
      <c r="G47" s="85">
        <v>261143</v>
      </c>
      <c r="H47" s="341" t="s">
        <v>1313</v>
      </c>
      <c r="K47" s="43">
        <v>44</v>
      </c>
      <c r="L47" s="44" t="s">
        <v>339</v>
      </c>
      <c r="M47" s="38">
        <v>38620</v>
      </c>
      <c r="N47" s="45" t="s">
        <v>340</v>
      </c>
      <c r="O47" s="43">
        <v>59</v>
      </c>
      <c r="P47" s="38" t="s">
        <v>341</v>
      </c>
      <c r="Q47" s="38" t="s">
        <v>342</v>
      </c>
      <c r="R47" s="38" t="s">
        <v>68</v>
      </c>
      <c r="S47" s="43">
        <v>5</v>
      </c>
      <c r="T47" s="36">
        <f t="shared" si="1"/>
        <v>61</v>
      </c>
      <c r="W47" s="6"/>
      <c r="X47" s="4"/>
      <c r="Y47" s="3"/>
      <c r="Z47" s="6"/>
      <c r="AA47" s="1"/>
      <c r="AB47" s="1"/>
      <c r="AC47" s="142"/>
      <c r="AD47" s="221">
        <v>44</v>
      </c>
      <c r="AE47" s="222" t="s">
        <v>343</v>
      </c>
      <c r="AF47" s="143"/>
      <c r="AG47" s="109"/>
      <c r="AH47" s="109"/>
      <c r="AI47" s="109"/>
      <c r="AJ47" s="109"/>
      <c r="AK47" s="109"/>
      <c r="AL47" s="109"/>
      <c r="AM47" s="109"/>
    </row>
    <row r="48" spans="1:39" s="38" customFormat="1" ht="13.5">
      <c r="A48" s="399"/>
      <c r="B48" s="289">
        <v>81</v>
      </c>
      <c r="C48" s="297" t="s">
        <v>216</v>
      </c>
      <c r="D48" s="291" t="s">
        <v>344</v>
      </c>
      <c r="E48" s="298">
        <v>7.26</v>
      </c>
      <c r="G48" s="85">
        <v>261144</v>
      </c>
      <c r="H48" s="341" t="s">
        <v>1396</v>
      </c>
      <c r="K48" s="43">
        <v>45</v>
      </c>
      <c r="L48" s="44" t="s">
        <v>345</v>
      </c>
      <c r="M48" s="38">
        <v>38640</v>
      </c>
      <c r="N48" s="45" t="s">
        <v>346</v>
      </c>
      <c r="O48" s="43">
        <v>39</v>
      </c>
      <c r="P48" s="38" t="s">
        <v>347</v>
      </c>
      <c r="Q48" s="38" t="s">
        <v>348</v>
      </c>
      <c r="R48" s="38" t="s">
        <v>68</v>
      </c>
      <c r="S48" s="43">
        <v>3</v>
      </c>
      <c r="T48" s="36">
        <f t="shared" si="1"/>
        <v>41</v>
      </c>
      <c r="W48" s="6"/>
      <c r="X48" s="4"/>
      <c r="Y48" s="3"/>
      <c r="Z48" s="6"/>
      <c r="AA48" s="1"/>
      <c r="AB48" s="1"/>
      <c r="AC48" s="142"/>
      <c r="AD48" s="221">
        <v>45</v>
      </c>
      <c r="AE48" s="222" t="s">
        <v>349</v>
      </c>
      <c r="AF48" s="143"/>
      <c r="AG48" s="109"/>
      <c r="AH48" s="109"/>
      <c r="AI48" s="109"/>
      <c r="AJ48" s="109"/>
      <c r="AK48" s="109"/>
      <c r="AL48" s="109"/>
      <c r="AM48" s="109"/>
    </row>
    <row r="49" spans="1:39" s="38" customFormat="1" ht="13.5">
      <c r="A49" s="399"/>
      <c r="B49" s="289">
        <v>82</v>
      </c>
      <c r="C49" s="297" t="s">
        <v>350</v>
      </c>
      <c r="D49" s="291" t="s">
        <v>344</v>
      </c>
      <c r="E49" s="298">
        <v>6</v>
      </c>
      <c r="G49" s="85">
        <v>261145</v>
      </c>
      <c r="H49" s="341" t="s">
        <v>1371</v>
      </c>
      <c r="K49" s="43">
        <v>46</v>
      </c>
      <c r="L49" s="44" t="s">
        <v>345</v>
      </c>
      <c r="M49" s="38">
        <v>38641</v>
      </c>
      <c r="N49" s="45" t="s">
        <v>351</v>
      </c>
      <c r="O49" s="43">
        <v>39</v>
      </c>
      <c r="P49" s="38" t="s">
        <v>347</v>
      </c>
      <c r="Q49" s="38" t="s">
        <v>348</v>
      </c>
      <c r="R49" s="38" t="s">
        <v>68</v>
      </c>
      <c r="S49" s="43">
        <v>3</v>
      </c>
      <c r="T49" s="36">
        <f t="shared" si="1"/>
        <v>41</v>
      </c>
      <c r="W49" s="6"/>
      <c r="X49" s="4"/>
      <c r="Y49" s="3"/>
      <c r="Z49" s="6"/>
      <c r="AA49" s="1"/>
      <c r="AB49" s="1"/>
      <c r="AC49" s="142"/>
      <c r="AD49" s="221">
        <v>46</v>
      </c>
      <c r="AE49" s="222" t="s">
        <v>352</v>
      </c>
      <c r="AF49" s="143"/>
      <c r="AG49" s="109"/>
      <c r="AH49" s="109"/>
      <c r="AI49" s="109"/>
      <c r="AJ49" s="109"/>
      <c r="AK49" s="109"/>
      <c r="AL49" s="109"/>
      <c r="AM49" s="109"/>
    </row>
    <row r="50" spans="1:39" s="38" customFormat="1" ht="14.25" thickBot="1">
      <c r="A50" s="399"/>
      <c r="B50" s="289">
        <v>83</v>
      </c>
      <c r="C50" s="297" t="s">
        <v>203</v>
      </c>
      <c r="D50" s="291" t="s">
        <v>344</v>
      </c>
      <c r="E50" s="298">
        <v>5</v>
      </c>
      <c r="G50" s="85">
        <v>261146</v>
      </c>
      <c r="H50" s="341" t="s">
        <v>1372</v>
      </c>
      <c r="K50" s="43">
        <v>47</v>
      </c>
      <c r="L50" s="44" t="s">
        <v>353</v>
      </c>
      <c r="M50" s="38">
        <v>38655</v>
      </c>
      <c r="N50" s="45" t="s">
        <v>354</v>
      </c>
      <c r="O50" s="43">
        <v>21</v>
      </c>
      <c r="P50" s="38" t="s">
        <v>355</v>
      </c>
      <c r="Q50" s="38" t="s">
        <v>356</v>
      </c>
      <c r="R50" s="38" t="s">
        <v>68</v>
      </c>
      <c r="S50" s="43">
        <v>6</v>
      </c>
      <c r="T50" s="36">
        <f t="shared" si="1"/>
        <v>23</v>
      </c>
      <c r="W50" s="6"/>
      <c r="X50" s="4"/>
      <c r="Y50" s="3"/>
      <c r="Z50" s="6"/>
      <c r="AA50" s="1"/>
      <c r="AB50" s="1"/>
      <c r="AC50" s="142"/>
      <c r="AD50" s="338">
        <v>47</v>
      </c>
      <c r="AE50" s="339" t="s">
        <v>357</v>
      </c>
      <c r="AF50" s="143"/>
      <c r="AG50" s="109"/>
      <c r="AH50" s="109"/>
      <c r="AI50" s="109"/>
      <c r="AJ50" s="109"/>
      <c r="AK50" s="109"/>
      <c r="AL50" s="109"/>
      <c r="AM50" s="109"/>
    </row>
    <row r="51" spans="1:39" s="38" customFormat="1" ht="13.5">
      <c r="A51" s="399"/>
      <c r="B51" s="289">
        <v>84</v>
      </c>
      <c r="C51" s="297" t="s">
        <v>249</v>
      </c>
      <c r="D51" s="291" t="s">
        <v>344</v>
      </c>
      <c r="E51" s="298">
        <v>4</v>
      </c>
      <c r="G51" s="85">
        <v>261147</v>
      </c>
      <c r="H51" s="341" t="s">
        <v>1352</v>
      </c>
      <c r="K51" s="43">
        <v>48</v>
      </c>
      <c r="L51" s="44" t="s">
        <v>358</v>
      </c>
      <c r="M51" s="38">
        <v>38664</v>
      </c>
      <c r="N51" s="45" t="s">
        <v>359</v>
      </c>
      <c r="O51" s="43">
        <v>56</v>
      </c>
      <c r="P51" s="38" t="s">
        <v>360</v>
      </c>
      <c r="Q51" s="38" t="s">
        <v>360</v>
      </c>
      <c r="R51" s="38" t="s">
        <v>87</v>
      </c>
      <c r="S51" s="43">
        <v>3</v>
      </c>
      <c r="T51" s="36">
        <f t="shared" si="1"/>
        <v>58</v>
      </c>
      <c r="W51" s="6"/>
      <c r="X51" s="4"/>
      <c r="Y51" s="3"/>
      <c r="Z51" s="6"/>
      <c r="AA51" s="1"/>
      <c r="AB51" s="1"/>
      <c r="AC51" s="142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</row>
    <row r="52" spans="1:39" s="38" customFormat="1" ht="13.5">
      <c r="A52" s="399"/>
      <c r="B52" s="289">
        <v>85</v>
      </c>
      <c r="C52" s="297" t="s">
        <v>239</v>
      </c>
      <c r="D52" s="291" t="s">
        <v>344</v>
      </c>
      <c r="E52" s="298">
        <v>2.721</v>
      </c>
      <c r="G52" s="85">
        <v>261148</v>
      </c>
      <c r="H52" s="341" t="s">
        <v>1373</v>
      </c>
      <c r="K52" s="43">
        <v>49</v>
      </c>
      <c r="O52" s="43" t="s">
        <v>135</v>
      </c>
      <c r="S52" s="43">
        <v>6</v>
      </c>
      <c r="T52" s="36">
        <f t="shared" si="1"/>
      </c>
      <c r="W52" s="6"/>
      <c r="X52" s="4"/>
      <c r="Y52" s="3"/>
      <c r="Z52" s="6"/>
      <c r="AA52" s="1"/>
      <c r="AB52" s="1"/>
      <c r="AC52" s="142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</row>
    <row r="53" spans="1:39" s="38" customFormat="1" ht="13.5">
      <c r="A53" s="399"/>
      <c r="B53" s="112">
        <v>86</v>
      </c>
      <c r="C53" s="137" t="s">
        <v>216</v>
      </c>
      <c r="D53" s="114" t="s">
        <v>361</v>
      </c>
      <c r="E53" s="141">
        <v>2</v>
      </c>
      <c r="G53" s="85">
        <v>261149</v>
      </c>
      <c r="H53" s="341" t="s">
        <v>1374</v>
      </c>
      <c r="K53" s="43">
        <v>50</v>
      </c>
      <c r="L53" s="44" t="s">
        <v>362</v>
      </c>
      <c r="M53" s="38">
        <v>38424</v>
      </c>
      <c r="N53" s="45" t="s">
        <v>363</v>
      </c>
      <c r="O53" s="43">
        <v>12</v>
      </c>
      <c r="P53" s="38" t="s">
        <v>364</v>
      </c>
      <c r="Q53" s="38" t="s">
        <v>365</v>
      </c>
      <c r="R53" s="38" t="s">
        <v>366</v>
      </c>
      <c r="S53" s="43">
        <v>1</v>
      </c>
      <c r="T53" s="36">
        <f t="shared" si="1"/>
        <v>14</v>
      </c>
      <c r="W53" s="6"/>
      <c r="X53" s="4"/>
      <c r="Y53" s="3"/>
      <c r="Z53" s="6"/>
      <c r="AA53" s="1"/>
      <c r="AB53" s="1"/>
      <c r="AC53" s="142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</row>
    <row r="54" spans="1:39" s="38" customFormat="1" ht="13.5">
      <c r="A54" s="399"/>
      <c r="B54" s="112">
        <v>87</v>
      </c>
      <c r="C54" s="137" t="s">
        <v>350</v>
      </c>
      <c r="D54" s="114" t="s">
        <v>361</v>
      </c>
      <c r="E54" s="141">
        <v>1.5</v>
      </c>
      <c r="G54" s="85">
        <v>261150</v>
      </c>
      <c r="H54" s="341" t="s">
        <v>1325</v>
      </c>
      <c r="K54" s="43">
        <v>51</v>
      </c>
      <c r="L54" s="44" t="s">
        <v>94</v>
      </c>
      <c r="M54" s="38">
        <v>38431</v>
      </c>
      <c r="N54" s="45" t="s">
        <v>367</v>
      </c>
      <c r="O54" s="43">
        <v>7</v>
      </c>
      <c r="P54" s="38" t="s">
        <v>96</v>
      </c>
      <c r="Q54" s="38" t="s">
        <v>368</v>
      </c>
      <c r="R54" s="38" t="s">
        <v>68</v>
      </c>
      <c r="S54" s="43">
        <v>5</v>
      </c>
      <c r="T54" s="36">
        <v>7</v>
      </c>
      <c r="W54" s="6"/>
      <c r="X54" s="4"/>
      <c r="Y54" s="3"/>
      <c r="Z54" s="6"/>
      <c r="AA54" s="1"/>
      <c r="AB54" s="1"/>
      <c r="AC54" s="142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</row>
    <row r="55" spans="1:39" s="38" customFormat="1" ht="13.5">
      <c r="A55" s="399"/>
      <c r="B55" s="112">
        <v>88</v>
      </c>
      <c r="C55" s="137" t="s">
        <v>369</v>
      </c>
      <c r="D55" s="114" t="s">
        <v>361</v>
      </c>
      <c r="E55" s="141">
        <v>1</v>
      </c>
      <c r="G55" s="85">
        <v>261151</v>
      </c>
      <c r="H55" s="341" t="s">
        <v>1333</v>
      </c>
      <c r="K55" s="43">
        <v>52</v>
      </c>
      <c r="N55" s="45"/>
      <c r="O55" s="43"/>
      <c r="S55" s="43"/>
      <c r="T55" s="36">
        <f aca="true" t="shared" si="2" ref="T55:T80">IF(O55="","",O55+2)</f>
      </c>
      <c r="W55" s="6"/>
      <c r="X55" s="4"/>
      <c r="Y55" s="3"/>
      <c r="Z55" s="6"/>
      <c r="AA55" s="1"/>
      <c r="AB55" s="1"/>
      <c r="AC55" s="142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</row>
    <row r="56" spans="1:39" s="38" customFormat="1" ht="13.5">
      <c r="A56" s="399"/>
      <c r="B56" s="112">
        <v>89</v>
      </c>
      <c r="C56" s="137" t="s">
        <v>216</v>
      </c>
      <c r="D56" s="114" t="s">
        <v>370</v>
      </c>
      <c r="E56" s="141">
        <v>7.26</v>
      </c>
      <c r="G56" s="85">
        <v>261152</v>
      </c>
      <c r="H56" s="341" t="s">
        <v>1339</v>
      </c>
      <c r="K56" s="43">
        <v>53</v>
      </c>
      <c r="N56" s="45"/>
      <c r="O56" s="43" t="s">
        <v>135</v>
      </c>
      <c r="S56" s="43"/>
      <c r="T56" s="36">
        <f t="shared" si="2"/>
      </c>
      <c r="W56" s="7"/>
      <c r="X56" s="4"/>
      <c r="Y56" s="3"/>
      <c r="Z56" s="7"/>
      <c r="AA56" s="1"/>
      <c r="AB56" s="1"/>
      <c r="AC56" s="142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</row>
    <row r="57" spans="1:39" s="38" customFormat="1" ht="13.5">
      <c r="A57" s="399"/>
      <c r="B57" s="112">
        <v>90</v>
      </c>
      <c r="C57" s="137" t="s">
        <v>350</v>
      </c>
      <c r="D57" s="114" t="s">
        <v>370</v>
      </c>
      <c r="E57" s="141">
        <v>6.351</v>
      </c>
      <c r="G57" s="85">
        <v>261153</v>
      </c>
      <c r="H57" s="341" t="s">
        <v>1341</v>
      </c>
      <c r="K57" s="43">
        <v>54</v>
      </c>
      <c r="N57" s="45"/>
      <c r="O57" s="43" t="s">
        <v>135</v>
      </c>
      <c r="S57" s="43"/>
      <c r="T57" s="36">
        <f t="shared" si="2"/>
      </c>
      <c r="W57" s="7"/>
      <c r="X57" s="4"/>
      <c r="Y57" s="3"/>
      <c r="Z57" s="7"/>
      <c r="AA57" s="1"/>
      <c r="AB57" s="1"/>
      <c r="AC57" s="142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</row>
    <row r="58" spans="1:39" s="38" customFormat="1" ht="13.5">
      <c r="A58" s="399"/>
      <c r="B58" s="112">
        <v>91</v>
      </c>
      <c r="C58" s="137" t="s">
        <v>350</v>
      </c>
      <c r="D58" s="114" t="s">
        <v>370</v>
      </c>
      <c r="E58" s="141">
        <v>5.443</v>
      </c>
      <c r="G58" s="85">
        <v>261154</v>
      </c>
      <c r="H58" s="341" t="s">
        <v>1342</v>
      </c>
      <c r="K58" s="43">
        <v>55</v>
      </c>
      <c r="N58" s="45"/>
      <c r="O58" s="43" t="s">
        <v>135</v>
      </c>
      <c r="S58" s="43"/>
      <c r="T58" s="36">
        <f t="shared" si="2"/>
      </c>
      <c r="W58" s="2"/>
      <c r="X58" s="4"/>
      <c r="Y58" s="3"/>
      <c r="Z58" s="2"/>
      <c r="AA58" s="1"/>
      <c r="AB58" s="1"/>
      <c r="AC58" s="142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</row>
    <row r="59" spans="1:39" s="38" customFormat="1" ht="13.5">
      <c r="A59" s="399"/>
      <c r="B59" s="112">
        <v>92</v>
      </c>
      <c r="C59" s="137" t="s">
        <v>216</v>
      </c>
      <c r="D59" s="114" t="s">
        <v>371</v>
      </c>
      <c r="E59" s="141">
        <v>0.8</v>
      </c>
      <c r="G59" s="85">
        <v>261155</v>
      </c>
      <c r="H59" s="341" t="s">
        <v>1349</v>
      </c>
      <c r="K59" s="43">
        <v>56</v>
      </c>
      <c r="N59" s="45"/>
      <c r="O59" s="43" t="s">
        <v>135</v>
      </c>
      <c r="S59" s="43"/>
      <c r="T59" s="36">
        <f t="shared" si="2"/>
      </c>
      <c r="W59" s="2"/>
      <c r="X59" s="4"/>
      <c r="Y59" s="3"/>
      <c r="Z59" s="2"/>
      <c r="AA59" s="1"/>
      <c r="AB59" s="1"/>
      <c r="AC59" s="142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</row>
    <row r="60" spans="1:39" s="38" customFormat="1" ht="13.5">
      <c r="A60" s="399"/>
      <c r="B60" s="112">
        <v>93</v>
      </c>
      <c r="C60" s="113" t="s">
        <v>249</v>
      </c>
      <c r="D60" s="114" t="s">
        <v>371</v>
      </c>
      <c r="E60" s="115">
        <v>0.6</v>
      </c>
      <c r="G60" s="85">
        <v>261156</v>
      </c>
      <c r="H60" s="341" t="s">
        <v>1353</v>
      </c>
      <c r="K60" s="43">
        <v>57</v>
      </c>
      <c r="N60" s="45"/>
      <c r="O60" s="43" t="s">
        <v>135</v>
      </c>
      <c r="S60" s="43"/>
      <c r="T60" s="36">
        <f t="shared" si="2"/>
      </c>
      <c r="W60" s="2"/>
      <c r="X60" s="4"/>
      <c r="Y60" s="3"/>
      <c r="Z60" s="2"/>
      <c r="AA60" s="1"/>
      <c r="AB60" s="1"/>
      <c r="AC60" s="142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</row>
    <row r="61" spans="1:39" s="38" customFormat="1" ht="13.5">
      <c r="A61" s="399"/>
      <c r="B61" s="112">
        <v>94</v>
      </c>
      <c r="C61" s="113" t="s">
        <v>249</v>
      </c>
      <c r="D61" s="114" t="s">
        <v>370</v>
      </c>
      <c r="E61" s="115">
        <v>4</v>
      </c>
      <c r="G61" s="85">
        <v>261157</v>
      </c>
      <c r="H61" s="341" t="s">
        <v>1355</v>
      </c>
      <c r="K61" s="43">
        <v>61</v>
      </c>
      <c r="N61" s="45"/>
      <c r="O61" s="43">
        <v>78</v>
      </c>
      <c r="P61" s="38" t="s">
        <v>372</v>
      </c>
      <c r="Q61" s="38" t="s">
        <v>372</v>
      </c>
      <c r="R61" s="38" t="s">
        <v>68</v>
      </c>
      <c r="S61" s="43">
        <v>2</v>
      </c>
      <c r="T61" s="36">
        <f t="shared" si="2"/>
        <v>80</v>
      </c>
      <c r="W61" s="2"/>
      <c r="X61" s="4"/>
      <c r="Y61" s="3"/>
      <c r="Z61" s="2"/>
      <c r="AA61" s="1"/>
      <c r="AB61" s="1"/>
      <c r="AC61" s="142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</row>
    <row r="62" spans="1:39" s="38" customFormat="1" ht="13.5">
      <c r="A62" s="399" t="s">
        <v>373</v>
      </c>
      <c r="B62" s="112">
        <v>100</v>
      </c>
      <c r="C62" s="113"/>
      <c r="D62" s="114" t="s">
        <v>374</v>
      </c>
      <c r="E62" s="115"/>
      <c r="G62" s="85">
        <v>261158</v>
      </c>
      <c r="H62" s="341" t="s">
        <v>1358</v>
      </c>
      <c r="K62" s="43">
        <v>62</v>
      </c>
      <c r="N62" s="45"/>
      <c r="O62" s="43">
        <v>37</v>
      </c>
      <c r="P62" s="38" t="s">
        <v>375</v>
      </c>
      <c r="Q62" s="38" t="s">
        <v>376</v>
      </c>
      <c r="R62" s="38" t="s">
        <v>68</v>
      </c>
      <c r="S62" s="43">
        <v>2</v>
      </c>
      <c r="T62" s="36">
        <f t="shared" si="2"/>
        <v>39</v>
      </c>
      <c r="W62" s="2"/>
      <c r="X62" s="4"/>
      <c r="Y62" s="3"/>
      <c r="Z62" s="2"/>
      <c r="AA62" s="1"/>
      <c r="AB62" s="1"/>
      <c r="AC62" s="142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</row>
    <row r="63" spans="1:39" s="38" customFormat="1" ht="13.5">
      <c r="A63" s="399"/>
      <c r="B63" s="112">
        <v>102</v>
      </c>
      <c r="C63" s="113"/>
      <c r="D63" s="114" t="s">
        <v>377</v>
      </c>
      <c r="E63" s="115"/>
      <c r="G63" s="85">
        <v>261159</v>
      </c>
      <c r="H63" s="341" t="s">
        <v>1314</v>
      </c>
      <c r="K63" s="43">
        <v>63</v>
      </c>
      <c r="N63" s="45"/>
      <c r="O63" s="43"/>
      <c r="S63" s="43"/>
      <c r="T63" s="36">
        <f t="shared" si="2"/>
      </c>
      <c r="W63" s="2"/>
      <c r="X63" s="4"/>
      <c r="Y63" s="3"/>
      <c r="Z63" s="2"/>
      <c r="AA63" s="1"/>
      <c r="AB63" s="1"/>
      <c r="AC63" s="142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</row>
    <row r="64" spans="1:39" s="38" customFormat="1" ht="13.5">
      <c r="A64" s="399"/>
      <c r="B64" s="112">
        <v>103</v>
      </c>
      <c r="C64" s="113"/>
      <c r="D64" s="114" t="s">
        <v>378</v>
      </c>
      <c r="E64" s="115"/>
      <c r="G64" s="85">
        <v>261160</v>
      </c>
      <c r="H64" s="341" t="s">
        <v>1347</v>
      </c>
      <c r="K64" s="43">
        <v>64</v>
      </c>
      <c r="N64" s="45"/>
      <c r="O64" s="43"/>
      <c r="S64" s="43"/>
      <c r="T64" s="36">
        <f t="shared" si="2"/>
      </c>
      <c r="W64" s="2"/>
      <c r="X64" s="4"/>
      <c r="Y64" s="3"/>
      <c r="Z64" s="2"/>
      <c r="AA64" s="1"/>
      <c r="AB64" s="1"/>
      <c r="AC64" s="142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</row>
    <row r="65" spans="1:39" s="38" customFormat="1" ht="13.5">
      <c r="A65" s="399"/>
      <c r="B65" s="112">
        <v>104</v>
      </c>
      <c r="C65" s="113"/>
      <c r="D65" s="114" t="s">
        <v>379</v>
      </c>
      <c r="E65" s="115"/>
      <c r="G65" s="85">
        <v>261161</v>
      </c>
      <c r="H65" s="341" t="s">
        <v>1321</v>
      </c>
      <c r="K65" s="43">
        <v>65</v>
      </c>
      <c r="L65" s="44" t="s">
        <v>380</v>
      </c>
      <c r="M65" s="38">
        <v>38578</v>
      </c>
      <c r="N65" s="48">
        <v>39308</v>
      </c>
      <c r="O65" s="43">
        <v>43</v>
      </c>
      <c r="P65" s="38" t="s">
        <v>381</v>
      </c>
      <c r="Q65" s="38" t="s">
        <v>382</v>
      </c>
      <c r="R65" s="38" t="s">
        <v>68</v>
      </c>
      <c r="S65" s="43">
        <v>2</v>
      </c>
      <c r="T65" s="36">
        <f t="shared" si="2"/>
        <v>45</v>
      </c>
      <c r="W65" s="2"/>
      <c r="X65" s="4"/>
      <c r="Y65" s="3"/>
      <c r="Z65" s="2"/>
      <c r="AA65" s="1"/>
      <c r="AB65" s="1"/>
      <c r="AC65" s="142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</row>
    <row r="66" spans="1:39" s="38" customFormat="1" ht="13.5">
      <c r="A66" s="399"/>
      <c r="B66" s="112">
        <v>105</v>
      </c>
      <c r="C66" s="113"/>
      <c r="D66" s="114" t="s">
        <v>383</v>
      </c>
      <c r="E66" s="115"/>
      <c r="G66" s="85">
        <v>261162</v>
      </c>
      <c r="H66" s="341" t="s">
        <v>1316</v>
      </c>
      <c r="K66" s="43">
        <v>66</v>
      </c>
      <c r="N66" s="45"/>
      <c r="O66" s="43">
        <v>40</v>
      </c>
      <c r="P66" s="38" t="s">
        <v>384</v>
      </c>
      <c r="Q66" s="38" t="s">
        <v>385</v>
      </c>
      <c r="R66" s="38" t="s">
        <v>270</v>
      </c>
      <c r="S66" s="43">
        <v>3</v>
      </c>
      <c r="T66" s="36">
        <f t="shared" si="2"/>
        <v>42</v>
      </c>
      <c r="W66" s="2"/>
      <c r="X66" s="4"/>
      <c r="Y66" s="3"/>
      <c r="Z66" s="2"/>
      <c r="AA66" s="1"/>
      <c r="AB66" s="1"/>
      <c r="AC66" s="142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</row>
    <row r="67" spans="1:39" s="38" customFormat="1" ht="13.5">
      <c r="A67" s="399"/>
      <c r="B67" s="112">
        <v>106</v>
      </c>
      <c r="C67" s="113"/>
      <c r="D67" s="114" t="s">
        <v>386</v>
      </c>
      <c r="E67" s="115"/>
      <c r="G67" s="85">
        <v>261163</v>
      </c>
      <c r="H67" s="341" t="s">
        <v>1317</v>
      </c>
      <c r="K67" s="43">
        <v>67</v>
      </c>
      <c r="N67" s="45"/>
      <c r="O67" s="43">
        <v>54</v>
      </c>
      <c r="P67" s="38" t="s">
        <v>387</v>
      </c>
      <c r="Q67" s="38" t="s">
        <v>388</v>
      </c>
      <c r="R67" s="38" t="s">
        <v>87</v>
      </c>
      <c r="S67" s="43">
        <v>2</v>
      </c>
      <c r="T67" s="36">
        <f t="shared" si="2"/>
        <v>56</v>
      </c>
      <c r="W67" s="2"/>
      <c r="X67" s="4"/>
      <c r="Y67" s="3"/>
      <c r="Z67" s="2"/>
      <c r="AA67" s="1"/>
      <c r="AB67" s="1"/>
      <c r="AC67" s="142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</row>
    <row r="68" spans="1:39" s="38" customFormat="1" ht="13.5">
      <c r="A68" s="399"/>
      <c r="B68" s="112">
        <v>107</v>
      </c>
      <c r="C68" s="113"/>
      <c r="D68" s="114" t="s">
        <v>389</v>
      </c>
      <c r="E68" s="115"/>
      <c r="G68" s="85">
        <v>261164</v>
      </c>
      <c r="H68" s="341" t="s">
        <v>1343</v>
      </c>
      <c r="K68" s="43">
        <v>68</v>
      </c>
      <c r="N68" s="45"/>
      <c r="O68" s="43">
        <v>75</v>
      </c>
      <c r="P68" s="38" t="s">
        <v>390</v>
      </c>
      <c r="Q68" s="38" t="s">
        <v>391</v>
      </c>
      <c r="R68" s="38" t="s">
        <v>87</v>
      </c>
      <c r="S68" s="43">
        <v>2</v>
      </c>
      <c r="T68" s="36">
        <f t="shared" si="2"/>
        <v>77</v>
      </c>
      <c r="W68" s="2"/>
      <c r="X68" s="4"/>
      <c r="Y68" s="3"/>
      <c r="Z68" s="2"/>
      <c r="AA68" s="1"/>
      <c r="AB68" s="1"/>
      <c r="AC68" s="142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</row>
    <row r="69" spans="1:39" s="38" customFormat="1" ht="13.5">
      <c r="A69" s="399"/>
      <c r="B69" s="112">
        <v>151</v>
      </c>
      <c r="C69" s="113"/>
      <c r="D69" s="114" t="s">
        <v>392</v>
      </c>
      <c r="E69" s="115"/>
      <c r="G69" s="85">
        <v>261165</v>
      </c>
      <c r="H69" s="341" t="s">
        <v>1348</v>
      </c>
      <c r="K69" s="43">
        <v>69</v>
      </c>
      <c r="N69" s="45"/>
      <c r="O69" s="43">
        <v>49</v>
      </c>
      <c r="P69" s="38" t="s">
        <v>393</v>
      </c>
      <c r="Q69" s="38" t="s">
        <v>393</v>
      </c>
      <c r="S69" s="43">
        <v>2</v>
      </c>
      <c r="T69" s="36">
        <f t="shared" si="2"/>
        <v>51</v>
      </c>
      <c r="W69" s="2"/>
      <c r="X69" s="4"/>
      <c r="Y69" s="3"/>
      <c r="Z69" s="2"/>
      <c r="AA69" s="1"/>
      <c r="AB69" s="1"/>
      <c r="AC69" s="142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</row>
    <row r="70" spans="1:39" s="38" customFormat="1" ht="13.5">
      <c r="A70" s="399"/>
      <c r="B70" s="112">
        <v>152</v>
      </c>
      <c r="C70" s="113"/>
      <c r="D70" s="114" t="s">
        <v>394</v>
      </c>
      <c r="E70" s="115"/>
      <c r="G70" s="85">
        <v>261166</v>
      </c>
      <c r="H70" s="341" t="s">
        <v>1329</v>
      </c>
      <c r="K70" s="43">
        <v>70</v>
      </c>
      <c r="M70" s="38">
        <v>38619</v>
      </c>
      <c r="N70" s="45" t="s">
        <v>395</v>
      </c>
      <c r="O70" s="43" t="s">
        <v>135</v>
      </c>
      <c r="P70" s="38" t="s">
        <v>396</v>
      </c>
      <c r="Q70" s="38" t="s">
        <v>397</v>
      </c>
      <c r="R70" s="38" t="s">
        <v>87</v>
      </c>
      <c r="S70" s="43">
        <v>5</v>
      </c>
      <c r="T70" s="36">
        <f t="shared" si="2"/>
      </c>
      <c r="W70" s="2"/>
      <c r="X70" s="4"/>
      <c r="Y70" s="3"/>
      <c r="Z70" s="2"/>
      <c r="AA70" s="1"/>
      <c r="AB70" s="1"/>
      <c r="AC70" s="142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</row>
    <row r="71" spans="1:39" s="38" customFormat="1" ht="13.5">
      <c r="A71" s="399"/>
      <c r="B71" s="112">
        <v>153</v>
      </c>
      <c r="C71" s="113"/>
      <c r="D71" s="114" t="s">
        <v>398</v>
      </c>
      <c r="E71" s="115"/>
      <c r="G71" s="85">
        <v>261167</v>
      </c>
      <c r="H71" s="341" t="s">
        <v>1334</v>
      </c>
      <c r="K71" s="43">
        <v>71</v>
      </c>
      <c r="L71" s="44" t="s">
        <v>399</v>
      </c>
      <c r="M71" s="38">
        <v>38522</v>
      </c>
      <c r="N71" s="48">
        <v>39252</v>
      </c>
      <c r="O71" s="43">
        <v>20</v>
      </c>
      <c r="P71" s="38" t="s">
        <v>400</v>
      </c>
      <c r="Q71" s="38" t="s">
        <v>401</v>
      </c>
      <c r="S71" s="43">
        <v>2</v>
      </c>
      <c r="T71" s="36">
        <f t="shared" si="2"/>
        <v>22</v>
      </c>
      <c r="W71" s="2"/>
      <c r="X71" s="4"/>
      <c r="Y71" s="3"/>
      <c r="Z71" s="2"/>
      <c r="AA71" s="1"/>
      <c r="AB71" s="1"/>
      <c r="AC71" s="142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</row>
    <row r="72" spans="1:39" s="38" customFormat="1" ht="13.5">
      <c r="A72" s="399"/>
      <c r="B72" s="112">
        <v>154</v>
      </c>
      <c r="C72" s="113"/>
      <c r="D72" s="114" t="s">
        <v>402</v>
      </c>
      <c r="E72" s="115"/>
      <c r="G72" s="85">
        <v>261168</v>
      </c>
      <c r="H72" s="341" t="s">
        <v>1336</v>
      </c>
      <c r="K72" s="43">
        <v>72</v>
      </c>
      <c r="N72" s="45"/>
      <c r="O72" s="43">
        <v>59</v>
      </c>
      <c r="P72" s="38" t="s">
        <v>403</v>
      </c>
      <c r="Q72" s="38" t="s">
        <v>403</v>
      </c>
      <c r="S72" s="43">
        <v>2</v>
      </c>
      <c r="T72" s="36">
        <f t="shared" si="2"/>
        <v>61</v>
      </c>
      <c r="W72" s="2"/>
      <c r="X72" s="4"/>
      <c r="Y72" s="3"/>
      <c r="Z72" s="2"/>
      <c r="AA72" s="1"/>
      <c r="AB72" s="1"/>
      <c r="AC72" s="142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</row>
    <row r="73" spans="1:39" s="38" customFormat="1" ht="13.5">
      <c r="A73" s="399"/>
      <c r="B73" s="112">
        <v>155</v>
      </c>
      <c r="C73" s="137"/>
      <c r="D73" s="114" t="s">
        <v>404</v>
      </c>
      <c r="E73" s="115"/>
      <c r="G73" s="85">
        <v>261169</v>
      </c>
      <c r="H73" s="341" t="s">
        <v>1337</v>
      </c>
      <c r="K73" s="43">
        <v>73</v>
      </c>
      <c r="N73" s="45"/>
      <c r="O73" s="43">
        <v>59</v>
      </c>
      <c r="P73" s="38" t="s">
        <v>403</v>
      </c>
      <c r="Q73" s="38" t="s">
        <v>403</v>
      </c>
      <c r="S73" s="43">
        <v>2</v>
      </c>
      <c r="T73" s="36">
        <f t="shared" si="2"/>
        <v>61</v>
      </c>
      <c r="W73" s="2"/>
      <c r="X73" s="4"/>
      <c r="Y73" s="3"/>
      <c r="Z73" s="2"/>
      <c r="AA73" s="1"/>
      <c r="AB73" s="1"/>
      <c r="AC73" s="142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</row>
    <row r="74" spans="1:39" s="38" customFormat="1" ht="13.5">
      <c r="A74" s="399"/>
      <c r="B74" s="112">
        <v>156</v>
      </c>
      <c r="C74" s="137"/>
      <c r="D74" s="114" t="s">
        <v>405</v>
      </c>
      <c r="E74" s="115"/>
      <c r="G74" s="85">
        <v>261170</v>
      </c>
      <c r="H74" s="341" t="s">
        <v>1344</v>
      </c>
      <c r="K74" s="43">
        <v>74</v>
      </c>
      <c r="L74" s="44" t="s">
        <v>407</v>
      </c>
      <c r="M74" s="38">
        <v>38654</v>
      </c>
      <c r="N74" s="45">
        <v>39384</v>
      </c>
      <c r="O74" s="43">
        <v>41</v>
      </c>
      <c r="P74" s="38" t="s">
        <v>408</v>
      </c>
      <c r="Q74" s="38" t="s">
        <v>409</v>
      </c>
      <c r="R74" s="38" t="s">
        <v>87</v>
      </c>
      <c r="S74" s="43">
        <v>2</v>
      </c>
      <c r="T74" s="36">
        <f t="shared" si="2"/>
        <v>43</v>
      </c>
      <c r="W74" s="2"/>
      <c r="X74" s="4"/>
      <c r="Y74" s="3"/>
      <c r="Z74" s="2"/>
      <c r="AA74" s="1"/>
      <c r="AB74" s="1"/>
      <c r="AC74" s="142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</row>
    <row r="75" spans="1:39" s="38" customFormat="1" ht="13.5">
      <c r="A75" s="399" t="s">
        <v>410</v>
      </c>
      <c r="B75" s="112">
        <v>201</v>
      </c>
      <c r="C75" s="137" t="s">
        <v>216</v>
      </c>
      <c r="D75" s="114" t="s">
        <v>411</v>
      </c>
      <c r="E75" s="115"/>
      <c r="G75" s="85">
        <v>261171</v>
      </c>
      <c r="H75" s="341" t="s">
        <v>1320</v>
      </c>
      <c r="K75" s="43">
        <v>75</v>
      </c>
      <c r="N75" s="45"/>
      <c r="O75" s="43">
        <v>12</v>
      </c>
      <c r="P75" s="38" t="s">
        <v>412</v>
      </c>
      <c r="Q75" s="38" t="s">
        <v>413</v>
      </c>
      <c r="R75" s="38" t="s">
        <v>87</v>
      </c>
      <c r="S75" s="43">
        <v>1</v>
      </c>
      <c r="T75" s="36">
        <f t="shared" si="2"/>
        <v>14</v>
      </c>
      <c r="W75" s="2"/>
      <c r="X75" s="4"/>
      <c r="Y75" s="3"/>
      <c r="Z75" s="2"/>
      <c r="AA75" s="1"/>
      <c r="AB75" s="1"/>
      <c r="AC75" s="142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</row>
    <row r="76" spans="1:39" s="38" customFormat="1" ht="13.5">
      <c r="A76" s="399"/>
      <c r="B76" s="112">
        <v>202</v>
      </c>
      <c r="C76" s="137" t="s">
        <v>249</v>
      </c>
      <c r="D76" s="114" t="s">
        <v>414</v>
      </c>
      <c r="E76" s="115"/>
      <c r="G76" s="85">
        <v>261172</v>
      </c>
      <c r="H76" s="341" t="s">
        <v>1362</v>
      </c>
      <c r="K76" s="43">
        <v>76</v>
      </c>
      <c r="N76" s="45"/>
      <c r="O76" s="43"/>
      <c r="S76" s="43"/>
      <c r="T76" s="36">
        <f t="shared" si="2"/>
      </c>
      <c r="W76" s="2"/>
      <c r="X76" s="4"/>
      <c r="Y76" s="3"/>
      <c r="Z76" s="2"/>
      <c r="AA76" s="1"/>
      <c r="AB76" s="1"/>
      <c r="AC76" s="142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</row>
    <row r="77" spans="1:39" s="38" customFormat="1" ht="13.5">
      <c r="A77" s="399"/>
      <c r="B77" s="112">
        <v>204</v>
      </c>
      <c r="C77" s="137" t="s">
        <v>415</v>
      </c>
      <c r="D77" s="114" t="s">
        <v>416</v>
      </c>
      <c r="E77" s="115"/>
      <c r="G77" s="85">
        <v>261173</v>
      </c>
      <c r="H77" s="341" t="s">
        <v>1319</v>
      </c>
      <c r="K77" s="43">
        <v>77</v>
      </c>
      <c r="M77" s="38">
        <v>38564</v>
      </c>
      <c r="N77" s="45" t="s">
        <v>417</v>
      </c>
      <c r="O77" s="43">
        <v>2</v>
      </c>
      <c r="P77" s="38" t="s">
        <v>418</v>
      </c>
      <c r="Q77" s="38" t="s">
        <v>419</v>
      </c>
      <c r="R77" s="38" t="s">
        <v>68</v>
      </c>
      <c r="S77" s="43">
        <v>6</v>
      </c>
      <c r="T77" s="36">
        <f t="shared" si="2"/>
        <v>4</v>
      </c>
      <c r="W77" s="2"/>
      <c r="X77" s="4"/>
      <c r="Y77" s="3"/>
      <c r="Z77" s="2"/>
      <c r="AA77" s="1"/>
      <c r="AB77" s="1"/>
      <c r="AC77" s="142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</row>
    <row r="78" spans="1:39" s="38" customFormat="1" ht="13.5">
      <c r="A78" s="399"/>
      <c r="B78" s="112">
        <v>206</v>
      </c>
      <c r="C78" s="137" t="s">
        <v>203</v>
      </c>
      <c r="D78" s="114" t="s">
        <v>420</v>
      </c>
      <c r="E78" s="115"/>
      <c r="G78" s="85">
        <v>261174</v>
      </c>
      <c r="H78" s="341" t="s">
        <v>1407</v>
      </c>
      <c r="K78" s="43">
        <v>78</v>
      </c>
      <c r="N78" s="45"/>
      <c r="O78" s="43" t="s">
        <v>135</v>
      </c>
      <c r="S78" s="43"/>
      <c r="T78" s="36">
        <f t="shared" si="2"/>
      </c>
      <c r="W78" s="2"/>
      <c r="X78" s="4"/>
      <c r="Y78" s="3"/>
      <c r="Z78" s="2"/>
      <c r="AA78" s="1"/>
      <c r="AB78" s="1"/>
      <c r="AC78" s="142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</row>
    <row r="79" spans="1:39" s="38" customFormat="1" ht="13.5">
      <c r="A79" s="399"/>
      <c r="B79" s="112">
        <v>207</v>
      </c>
      <c r="C79" s="137" t="s">
        <v>203</v>
      </c>
      <c r="D79" s="114" t="s">
        <v>421</v>
      </c>
      <c r="E79" s="115"/>
      <c r="G79" s="85">
        <v>261175</v>
      </c>
      <c r="H79" s="341" t="s">
        <v>1408</v>
      </c>
      <c r="K79" s="43">
        <v>79</v>
      </c>
      <c r="N79" s="45"/>
      <c r="O79" s="43" t="s">
        <v>135</v>
      </c>
      <c r="S79" s="43"/>
      <c r="T79" s="36">
        <f t="shared" si="2"/>
      </c>
      <c r="W79" s="2"/>
      <c r="X79" s="4"/>
      <c r="Y79" s="3"/>
      <c r="Z79" s="2"/>
      <c r="AA79" s="1"/>
      <c r="AB79" s="1"/>
      <c r="AC79" s="142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</row>
    <row r="80" spans="1:39" s="38" customFormat="1" ht="13.5">
      <c r="A80" s="399"/>
      <c r="B80" s="112">
        <v>208</v>
      </c>
      <c r="C80" s="137" t="s">
        <v>239</v>
      </c>
      <c r="D80" s="114" t="s">
        <v>420</v>
      </c>
      <c r="E80" s="115"/>
      <c r="G80" s="85">
        <v>261176</v>
      </c>
      <c r="H80" s="341" t="s">
        <v>1403</v>
      </c>
      <c r="K80" s="43">
        <v>80</v>
      </c>
      <c r="N80" s="45"/>
      <c r="O80" s="43" t="s">
        <v>135</v>
      </c>
      <c r="S80" s="43"/>
      <c r="T80" s="36">
        <f t="shared" si="2"/>
      </c>
      <c r="W80" s="2"/>
      <c r="X80" s="4"/>
      <c r="Y80" s="3"/>
      <c r="Z80" s="2"/>
      <c r="AA80" s="1"/>
      <c r="AB80" s="1"/>
      <c r="AC80" s="142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</row>
    <row r="81" spans="1:39" s="38" customFormat="1" ht="13.5">
      <c r="A81" s="399"/>
      <c r="B81" s="112">
        <v>209</v>
      </c>
      <c r="C81" s="137" t="s">
        <v>239</v>
      </c>
      <c r="D81" s="114" t="s">
        <v>421</v>
      </c>
      <c r="E81" s="115"/>
      <c r="G81" s="85">
        <v>261177</v>
      </c>
      <c r="H81" s="341" t="s">
        <v>1404</v>
      </c>
      <c r="K81" s="43">
        <v>81</v>
      </c>
      <c r="L81" s="44" t="s">
        <v>422</v>
      </c>
      <c r="M81" s="38">
        <v>38451</v>
      </c>
      <c r="N81" s="45" t="s">
        <v>423</v>
      </c>
      <c r="O81" s="43">
        <v>1</v>
      </c>
      <c r="P81" s="38" t="s">
        <v>424</v>
      </c>
      <c r="Q81" s="38" t="s">
        <v>424</v>
      </c>
      <c r="R81" s="38" t="s">
        <v>68</v>
      </c>
      <c r="S81" s="43">
        <v>1</v>
      </c>
      <c r="T81" s="36">
        <v>1</v>
      </c>
      <c r="W81" s="2"/>
      <c r="X81" s="4"/>
      <c r="Y81" s="3"/>
      <c r="Z81" s="2"/>
      <c r="AA81" s="1"/>
      <c r="AB81" s="1"/>
      <c r="AC81" s="142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</row>
    <row r="82" spans="1:39" s="38" customFormat="1" ht="13.5">
      <c r="A82" s="399"/>
      <c r="B82" s="112">
        <v>210</v>
      </c>
      <c r="C82" s="113" t="s">
        <v>425</v>
      </c>
      <c r="D82" s="114" t="s">
        <v>426</v>
      </c>
      <c r="E82" s="115"/>
      <c r="G82" s="85">
        <v>261178</v>
      </c>
      <c r="H82" s="341" t="s">
        <v>1405</v>
      </c>
      <c r="K82" s="43">
        <v>82</v>
      </c>
      <c r="L82" s="44" t="s">
        <v>422</v>
      </c>
      <c r="M82" s="38">
        <v>38466</v>
      </c>
      <c r="N82" s="45" t="s">
        <v>427</v>
      </c>
      <c r="O82" s="43">
        <v>2</v>
      </c>
      <c r="P82" s="38" t="s">
        <v>428</v>
      </c>
      <c r="Q82" s="38" t="s">
        <v>424</v>
      </c>
      <c r="R82" s="38" t="s">
        <v>68</v>
      </c>
      <c r="S82" s="43">
        <v>1</v>
      </c>
      <c r="T82" s="36">
        <v>2</v>
      </c>
      <c r="W82" s="2"/>
      <c r="X82" s="4"/>
      <c r="Y82" s="3"/>
      <c r="Z82" s="2"/>
      <c r="AA82" s="1"/>
      <c r="AB82" s="1"/>
      <c r="AC82" s="142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</row>
    <row r="83" spans="1:39" s="38" customFormat="1" ht="13.5">
      <c r="A83" s="399"/>
      <c r="B83" s="112">
        <v>213</v>
      </c>
      <c r="C83" s="113" t="s">
        <v>203</v>
      </c>
      <c r="D83" s="114" t="s">
        <v>429</v>
      </c>
      <c r="E83" s="115"/>
      <c r="G83" s="85">
        <v>261179</v>
      </c>
      <c r="H83" s="341" t="s">
        <v>1406</v>
      </c>
      <c r="K83" s="43">
        <v>83</v>
      </c>
      <c r="L83" s="44" t="s">
        <v>422</v>
      </c>
      <c r="M83" s="38">
        <v>38480</v>
      </c>
      <c r="N83" s="45" t="s">
        <v>129</v>
      </c>
      <c r="O83" s="43">
        <v>3</v>
      </c>
      <c r="P83" s="38" t="s">
        <v>424</v>
      </c>
      <c r="Q83" s="38" t="s">
        <v>424</v>
      </c>
      <c r="R83" s="38" t="s">
        <v>68</v>
      </c>
      <c r="S83" s="43">
        <v>1</v>
      </c>
      <c r="T83" s="36">
        <v>3</v>
      </c>
      <c r="W83" s="2"/>
      <c r="X83" s="4"/>
      <c r="Y83" s="3"/>
      <c r="Z83" s="2"/>
      <c r="AA83" s="1"/>
      <c r="AB83" s="1"/>
      <c r="AC83" s="142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</row>
    <row r="84" spans="1:39" s="38" customFormat="1" ht="13.5">
      <c r="A84" s="399"/>
      <c r="B84" s="112">
        <v>214</v>
      </c>
      <c r="C84" s="113" t="s">
        <v>239</v>
      </c>
      <c r="D84" s="114" t="s">
        <v>429</v>
      </c>
      <c r="E84" s="115"/>
      <c r="G84" s="85">
        <v>261180</v>
      </c>
      <c r="H84" s="341" t="s">
        <v>1465</v>
      </c>
      <c r="K84" s="43">
        <v>84</v>
      </c>
      <c r="L84" s="44" t="s">
        <v>422</v>
      </c>
      <c r="M84" s="38">
        <v>38576</v>
      </c>
      <c r="N84" s="45" t="s">
        <v>430</v>
      </c>
      <c r="O84" s="43">
        <v>4</v>
      </c>
      <c r="P84" s="38" t="s">
        <v>424</v>
      </c>
      <c r="Q84" s="38" t="s">
        <v>424</v>
      </c>
      <c r="R84" s="38" t="s">
        <v>431</v>
      </c>
      <c r="S84" s="43">
        <v>1</v>
      </c>
      <c r="T84" s="36">
        <v>4</v>
      </c>
      <c r="W84" s="2"/>
      <c r="X84" s="4"/>
      <c r="Y84" s="3"/>
      <c r="Z84" s="2"/>
      <c r="AA84" s="1"/>
      <c r="AB84" s="1"/>
      <c r="AC84" s="142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</row>
    <row r="85" spans="1:39" s="38" customFormat="1" ht="13.5">
      <c r="A85" s="405" t="s">
        <v>432</v>
      </c>
      <c r="B85" s="112">
        <v>600</v>
      </c>
      <c r="C85" s="113" t="s">
        <v>433</v>
      </c>
      <c r="D85" s="114" t="s">
        <v>434</v>
      </c>
      <c r="E85" s="115"/>
      <c r="G85" s="85">
        <v>261181</v>
      </c>
      <c r="H85" s="341" t="s">
        <v>1450</v>
      </c>
      <c r="K85" s="43">
        <v>85</v>
      </c>
      <c r="L85" s="44" t="s">
        <v>422</v>
      </c>
      <c r="M85" s="38">
        <v>38592</v>
      </c>
      <c r="N85" s="45" t="s">
        <v>435</v>
      </c>
      <c r="O85" s="43">
        <v>5</v>
      </c>
      <c r="P85" s="38" t="s">
        <v>436</v>
      </c>
      <c r="Q85" s="38" t="s">
        <v>424</v>
      </c>
      <c r="R85" s="38" t="s">
        <v>68</v>
      </c>
      <c r="S85" s="43">
        <v>1</v>
      </c>
      <c r="T85" s="36">
        <v>5</v>
      </c>
      <c r="W85" s="2"/>
      <c r="X85" s="4"/>
      <c r="Y85" s="3"/>
      <c r="Z85" s="2"/>
      <c r="AA85" s="1"/>
      <c r="AB85" s="1"/>
      <c r="AC85" s="142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</row>
    <row r="86" spans="1:39" s="38" customFormat="1" ht="13.5">
      <c r="A86" s="399"/>
      <c r="B86" s="82">
        <v>601</v>
      </c>
      <c r="C86" s="42"/>
      <c r="D86" s="51" t="s">
        <v>437</v>
      </c>
      <c r="E86" s="52"/>
      <c r="G86" s="85">
        <v>261182</v>
      </c>
      <c r="H86" s="341" t="s">
        <v>1448</v>
      </c>
      <c r="K86" s="43">
        <v>86</v>
      </c>
      <c r="L86" s="44" t="s">
        <v>422</v>
      </c>
      <c r="M86" s="38">
        <v>38598</v>
      </c>
      <c r="N86" s="45" t="s">
        <v>438</v>
      </c>
      <c r="O86" s="43">
        <v>6</v>
      </c>
      <c r="P86" s="38" t="s">
        <v>424</v>
      </c>
      <c r="Q86" s="38" t="s">
        <v>424</v>
      </c>
      <c r="R86" s="38" t="s">
        <v>68</v>
      </c>
      <c r="S86" s="43">
        <v>1</v>
      </c>
      <c r="T86" s="36">
        <v>6</v>
      </c>
      <c r="W86" s="2"/>
      <c r="X86" s="4"/>
      <c r="Y86" s="3"/>
      <c r="Z86" s="2"/>
      <c r="AA86" s="1"/>
      <c r="AB86" s="1"/>
      <c r="AC86" s="142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</row>
    <row r="87" spans="1:39" s="38" customFormat="1" ht="13.5">
      <c r="A87" s="399"/>
      <c r="B87" s="112">
        <v>602</v>
      </c>
      <c r="C87" s="113"/>
      <c r="D87" s="114" t="s">
        <v>439</v>
      </c>
      <c r="E87" s="115"/>
      <c r="G87" s="85">
        <v>261183</v>
      </c>
      <c r="H87" s="341" t="s">
        <v>1449</v>
      </c>
      <c r="K87" s="43">
        <v>87</v>
      </c>
      <c r="L87" s="44" t="s">
        <v>422</v>
      </c>
      <c r="M87" s="38">
        <v>38633</v>
      </c>
      <c r="N87" s="45" t="s">
        <v>440</v>
      </c>
      <c r="O87" s="43">
        <v>7</v>
      </c>
      <c r="P87" s="38" t="s">
        <v>441</v>
      </c>
      <c r="Q87" s="38" t="s">
        <v>442</v>
      </c>
      <c r="R87" s="38" t="s">
        <v>68</v>
      </c>
      <c r="S87" s="43">
        <v>1</v>
      </c>
      <c r="T87" s="36">
        <v>7</v>
      </c>
      <c r="W87" s="2"/>
      <c r="X87" s="4"/>
      <c r="Y87" s="3"/>
      <c r="Z87" s="2"/>
      <c r="AA87" s="1"/>
      <c r="AB87" s="1"/>
      <c r="AC87" s="142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</row>
    <row r="88" spans="1:39" s="38" customFormat="1" ht="13.5">
      <c r="A88" s="399"/>
      <c r="B88" s="112">
        <v>603</v>
      </c>
      <c r="C88" s="113"/>
      <c r="D88" s="144" t="s">
        <v>443</v>
      </c>
      <c r="E88" s="115"/>
      <c r="G88" s="85">
        <v>261184</v>
      </c>
      <c r="H88" s="341" t="s">
        <v>1451</v>
      </c>
      <c r="K88" s="43">
        <v>88</v>
      </c>
      <c r="L88" s="44" t="s">
        <v>422</v>
      </c>
      <c r="M88" s="38">
        <v>38648</v>
      </c>
      <c r="N88" s="45" t="s">
        <v>444</v>
      </c>
      <c r="O88" s="43">
        <v>8</v>
      </c>
      <c r="P88" s="38" t="s">
        <v>424</v>
      </c>
      <c r="Q88" s="38" t="s">
        <v>424</v>
      </c>
      <c r="R88" s="38" t="s">
        <v>68</v>
      </c>
      <c r="S88" s="43">
        <v>1</v>
      </c>
      <c r="T88" s="36">
        <v>8</v>
      </c>
      <c r="W88" s="2"/>
      <c r="X88" s="4"/>
      <c r="Y88" s="3"/>
      <c r="Z88" s="2"/>
      <c r="AA88" s="1"/>
      <c r="AB88" s="1"/>
      <c r="AC88" s="142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</row>
    <row r="89" spans="1:39" s="38" customFormat="1" ht="13.5">
      <c r="A89" s="399"/>
      <c r="B89" s="112">
        <v>604</v>
      </c>
      <c r="C89" s="113"/>
      <c r="D89" s="144" t="s">
        <v>445</v>
      </c>
      <c r="E89" s="115"/>
      <c r="G89" s="85">
        <v>261185</v>
      </c>
      <c r="H89" s="341" t="s">
        <v>1452</v>
      </c>
      <c r="K89" s="43">
        <v>89</v>
      </c>
      <c r="L89" s="44" t="s">
        <v>422</v>
      </c>
      <c r="M89" s="38">
        <v>38675</v>
      </c>
      <c r="N89" s="45" t="s">
        <v>446</v>
      </c>
      <c r="O89" s="43">
        <v>9</v>
      </c>
      <c r="P89" s="38" t="s">
        <v>424</v>
      </c>
      <c r="Q89" s="38" t="s">
        <v>424</v>
      </c>
      <c r="R89" s="38" t="s">
        <v>447</v>
      </c>
      <c r="S89" s="43">
        <v>1</v>
      </c>
      <c r="T89" s="36">
        <v>9</v>
      </c>
      <c r="W89" s="2"/>
      <c r="X89" s="4"/>
      <c r="Y89" s="3"/>
      <c r="Z89" s="2"/>
      <c r="AA89" s="1"/>
      <c r="AB89" s="1"/>
      <c r="AC89" s="142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</row>
    <row r="90" spans="1:39" s="38" customFormat="1" ht="13.5">
      <c r="A90" s="399"/>
      <c r="B90" s="112">
        <v>605</v>
      </c>
      <c r="C90" s="113"/>
      <c r="D90" s="144" t="s">
        <v>448</v>
      </c>
      <c r="E90" s="115"/>
      <c r="G90" s="85">
        <v>261186</v>
      </c>
      <c r="H90" s="341" t="s">
        <v>1453</v>
      </c>
      <c r="K90" s="43">
        <v>90</v>
      </c>
      <c r="L90" s="44" t="s">
        <v>422</v>
      </c>
      <c r="M90" s="38">
        <v>38682</v>
      </c>
      <c r="N90" s="45" t="s">
        <v>449</v>
      </c>
      <c r="O90" s="43">
        <v>10</v>
      </c>
      <c r="P90" s="38" t="s">
        <v>424</v>
      </c>
      <c r="Q90" s="38" t="s">
        <v>424</v>
      </c>
      <c r="R90" s="38" t="s">
        <v>447</v>
      </c>
      <c r="S90" s="43">
        <v>1</v>
      </c>
      <c r="T90" s="36">
        <v>10</v>
      </c>
      <c r="W90" s="2"/>
      <c r="X90" s="4"/>
      <c r="Y90" s="3"/>
      <c r="Z90" s="2"/>
      <c r="AA90" s="1"/>
      <c r="AB90" s="1"/>
      <c r="AC90" s="142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</row>
    <row r="91" spans="1:39" s="38" customFormat="1" ht="14.25" thickBot="1">
      <c r="A91" s="406"/>
      <c r="B91" s="145">
        <v>606</v>
      </c>
      <c r="C91" s="125"/>
      <c r="D91" s="146" t="s">
        <v>450</v>
      </c>
      <c r="E91" s="147"/>
      <c r="G91" s="85">
        <v>261187</v>
      </c>
      <c r="H91" s="341" t="s">
        <v>1457</v>
      </c>
      <c r="K91" s="43">
        <v>91</v>
      </c>
      <c r="L91" s="44" t="s">
        <v>422</v>
      </c>
      <c r="M91" s="38">
        <v>38690</v>
      </c>
      <c r="N91" s="45" t="s">
        <v>451</v>
      </c>
      <c r="O91" s="43">
        <v>11</v>
      </c>
      <c r="P91" s="38" t="s">
        <v>424</v>
      </c>
      <c r="Q91" s="38" t="s">
        <v>424</v>
      </c>
      <c r="R91" s="38" t="s">
        <v>447</v>
      </c>
      <c r="S91" s="43">
        <v>1</v>
      </c>
      <c r="T91" s="36">
        <v>11</v>
      </c>
      <c r="W91" s="2"/>
      <c r="X91" s="4"/>
      <c r="Y91" s="3"/>
      <c r="Z91" s="2"/>
      <c r="AA91" s="1"/>
      <c r="AB91" s="1"/>
      <c r="AC91" s="142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</row>
    <row r="92" spans="4:39" s="38" customFormat="1" ht="13.5">
      <c r="D92" s="49"/>
      <c r="E92" s="50"/>
      <c r="G92" s="85">
        <v>261188</v>
      </c>
      <c r="H92" s="341" t="s">
        <v>1464</v>
      </c>
      <c r="K92" s="43">
        <v>92</v>
      </c>
      <c r="L92" s="44" t="s">
        <v>422</v>
      </c>
      <c r="M92" s="38">
        <v>38697</v>
      </c>
      <c r="N92" s="45" t="s">
        <v>452</v>
      </c>
      <c r="O92" s="43">
        <v>12</v>
      </c>
      <c r="P92" s="38" t="s">
        <v>424</v>
      </c>
      <c r="Q92" s="38" t="s">
        <v>424</v>
      </c>
      <c r="R92" s="38" t="s">
        <v>68</v>
      </c>
      <c r="S92" s="43">
        <v>1</v>
      </c>
      <c r="T92" s="36">
        <v>12</v>
      </c>
      <c r="W92" s="2"/>
      <c r="X92" s="4"/>
      <c r="Y92" s="3"/>
      <c r="Z92" s="2"/>
      <c r="AA92" s="1"/>
      <c r="AB92" s="1"/>
      <c r="AC92" s="142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</row>
    <row r="93" spans="4:39" s="38" customFormat="1" ht="13.5">
      <c r="D93" s="49"/>
      <c r="E93" s="50"/>
      <c r="G93" s="85">
        <v>261189</v>
      </c>
      <c r="H93" s="341"/>
      <c r="K93" s="43">
        <v>93</v>
      </c>
      <c r="L93" s="44" t="s">
        <v>422</v>
      </c>
      <c r="M93" s="38">
        <v>38375</v>
      </c>
      <c r="N93" s="38">
        <v>38375</v>
      </c>
      <c r="O93" s="43">
        <v>13</v>
      </c>
      <c r="P93" s="38" t="s">
        <v>424</v>
      </c>
      <c r="Q93" s="38" t="s">
        <v>424</v>
      </c>
      <c r="R93" s="38" t="s">
        <v>431</v>
      </c>
      <c r="S93" s="43">
        <v>1</v>
      </c>
      <c r="T93" s="36">
        <v>13</v>
      </c>
      <c r="W93" s="2"/>
      <c r="X93" s="4"/>
      <c r="Y93" s="3"/>
      <c r="Z93" s="2"/>
      <c r="AA93" s="1"/>
      <c r="AB93" s="1"/>
      <c r="AC93" s="142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</row>
    <row r="94" spans="4:39" s="38" customFormat="1" ht="13.5">
      <c r="D94" s="49"/>
      <c r="E94" s="50"/>
      <c r="G94" s="85">
        <v>261190</v>
      </c>
      <c r="H94" s="361"/>
      <c r="K94" s="43">
        <v>94</v>
      </c>
      <c r="L94" s="44" t="s">
        <v>422</v>
      </c>
      <c r="O94" s="43">
        <v>14</v>
      </c>
      <c r="P94" s="38" t="s">
        <v>424</v>
      </c>
      <c r="Q94" s="38" t="s">
        <v>424</v>
      </c>
      <c r="R94" s="38" t="s">
        <v>87</v>
      </c>
      <c r="S94" s="43">
        <v>1</v>
      </c>
      <c r="T94" s="36">
        <v>14</v>
      </c>
      <c r="W94" s="2"/>
      <c r="X94" s="4"/>
      <c r="Y94" s="3"/>
      <c r="Z94" s="2"/>
      <c r="AA94" s="1"/>
      <c r="AB94" s="1"/>
      <c r="AC94" s="142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</row>
    <row r="95" spans="4:39" s="38" customFormat="1" ht="13.5">
      <c r="D95" s="49"/>
      <c r="E95" s="50"/>
      <c r="G95" s="85">
        <v>261191</v>
      </c>
      <c r="H95" s="361"/>
      <c r="K95" s="43">
        <v>95</v>
      </c>
      <c r="L95" s="44" t="s">
        <v>422</v>
      </c>
      <c r="O95" s="43">
        <v>15</v>
      </c>
      <c r="P95" s="38" t="s">
        <v>424</v>
      </c>
      <c r="Q95" s="38" t="s">
        <v>424</v>
      </c>
      <c r="R95" s="38" t="s">
        <v>431</v>
      </c>
      <c r="S95" s="43">
        <v>1</v>
      </c>
      <c r="T95" s="36">
        <v>15</v>
      </c>
      <c r="W95" s="2"/>
      <c r="X95" s="4"/>
      <c r="Y95" s="3"/>
      <c r="Z95" s="2"/>
      <c r="AA95" s="1"/>
      <c r="AB95" s="1"/>
      <c r="AC95" s="142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</row>
    <row r="96" spans="4:39" s="38" customFormat="1" ht="13.5">
      <c r="D96" s="49"/>
      <c r="E96" s="50"/>
      <c r="G96" s="85">
        <v>261192</v>
      </c>
      <c r="H96" s="361"/>
      <c r="K96" s="43">
        <v>96</v>
      </c>
      <c r="L96" s="44" t="s">
        <v>422</v>
      </c>
      <c r="O96" s="43">
        <v>16</v>
      </c>
      <c r="P96" s="38" t="s">
        <v>424</v>
      </c>
      <c r="Q96" s="38" t="s">
        <v>424</v>
      </c>
      <c r="R96" s="38" t="s">
        <v>87</v>
      </c>
      <c r="S96" s="43">
        <v>1</v>
      </c>
      <c r="T96" s="36">
        <v>16</v>
      </c>
      <c r="W96" s="2"/>
      <c r="X96" s="4"/>
      <c r="Y96" s="3"/>
      <c r="Z96" s="2"/>
      <c r="AA96" s="1"/>
      <c r="AB96" s="1"/>
      <c r="AC96" s="142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</row>
    <row r="97" spans="4:39" s="38" customFormat="1" ht="13.5">
      <c r="D97" s="49"/>
      <c r="E97" s="50"/>
      <c r="G97" s="85">
        <v>261193</v>
      </c>
      <c r="H97" s="361"/>
      <c r="K97" s="43">
        <v>97</v>
      </c>
      <c r="O97" s="43" t="s">
        <v>135</v>
      </c>
      <c r="S97" s="43"/>
      <c r="T97" s="36">
        <f>IF(O97="","",O97+2)</f>
      </c>
      <c r="W97" s="2"/>
      <c r="X97" s="4"/>
      <c r="Y97" s="3"/>
      <c r="Z97" s="2"/>
      <c r="AA97" s="1"/>
      <c r="AB97" s="1"/>
      <c r="AC97" s="142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</row>
    <row r="98" spans="4:39" s="38" customFormat="1" ht="13.5">
      <c r="D98" s="49"/>
      <c r="E98" s="50"/>
      <c r="G98" s="85">
        <v>261194</v>
      </c>
      <c r="H98" s="361"/>
      <c r="K98" s="43">
        <v>98</v>
      </c>
      <c r="O98" s="43" t="s">
        <v>135</v>
      </c>
      <c r="S98" s="43"/>
      <c r="T98" s="36">
        <f>IF(O98="","",O98+2)</f>
      </c>
      <c r="W98" s="2"/>
      <c r="X98" s="4"/>
      <c r="Y98" s="3"/>
      <c r="Z98" s="2"/>
      <c r="AA98" s="1"/>
      <c r="AB98" s="1"/>
      <c r="AC98" s="142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</row>
    <row r="99" spans="4:39" s="38" customFormat="1" ht="13.5">
      <c r="D99" s="49"/>
      <c r="E99" s="50"/>
      <c r="G99" s="85">
        <v>261195</v>
      </c>
      <c r="H99" s="361"/>
      <c r="K99" s="43">
        <v>99</v>
      </c>
      <c r="O99" s="43" t="s">
        <v>135</v>
      </c>
      <c r="S99" s="43"/>
      <c r="T99" s="36">
        <f>IF(O99="","",O99+2)</f>
      </c>
      <c r="W99" s="2"/>
      <c r="X99" s="4"/>
      <c r="Y99" s="3"/>
      <c r="Z99" s="2"/>
      <c r="AA99" s="1"/>
      <c r="AB99" s="1"/>
      <c r="AC99" s="142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</row>
    <row r="100" spans="4:39" s="38" customFormat="1" ht="13.5">
      <c r="D100" s="49"/>
      <c r="E100" s="50"/>
      <c r="G100" s="85">
        <v>261196</v>
      </c>
      <c r="H100" s="361"/>
      <c r="K100" s="43">
        <v>101</v>
      </c>
      <c r="O100" s="43"/>
      <c r="S100" s="43"/>
      <c r="T100" s="36">
        <f>IF(O100="","",O100+2)</f>
      </c>
      <c r="W100" s="2"/>
      <c r="X100" s="4"/>
      <c r="Y100" s="3"/>
      <c r="Z100" s="2"/>
      <c r="AA100" s="1"/>
      <c r="AB100" s="1"/>
      <c r="AC100" s="142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</row>
    <row r="101" spans="4:39" s="38" customFormat="1" ht="13.5">
      <c r="D101" s="49"/>
      <c r="E101" s="50"/>
      <c r="G101" s="85">
        <v>261197</v>
      </c>
      <c r="H101" s="361"/>
      <c r="K101" s="43">
        <v>102</v>
      </c>
      <c r="L101" s="44" t="s">
        <v>453</v>
      </c>
      <c r="M101" s="38">
        <v>38452</v>
      </c>
      <c r="N101" s="45" t="s">
        <v>454</v>
      </c>
      <c r="O101" s="43">
        <v>1</v>
      </c>
      <c r="P101" s="38" t="s">
        <v>455</v>
      </c>
      <c r="Q101" s="38" t="s">
        <v>456</v>
      </c>
      <c r="R101" s="38" t="s">
        <v>97</v>
      </c>
      <c r="S101" s="43">
        <v>1</v>
      </c>
      <c r="T101" s="36">
        <v>1</v>
      </c>
      <c r="W101" s="2"/>
      <c r="X101" s="4"/>
      <c r="Y101" s="3"/>
      <c r="Z101" s="2"/>
      <c r="AA101" s="1"/>
      <c r="AB101" s="1"/>
      <c r="AC101" s="142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</row>
    <row r="102" spans="4:39" s="38" customFormat="1" ht="13.5">
      <c r="D102" s="49"/>
      <c r="E102" s="50"/>
      <c r="G102" s="85">
        <v>261198</v>
      </c>
      <c r="H102" s="361" t="s">
        <v>1385</v>
      </c>
      <c r="K102" s="43">
        <v>103</v>
      </c>
      <c r="L102" s="44" t="s">
        <v>457</v>
      </c>
      <c r="M102" s="38">
        <v>38471</v>
      </c>
      <c r="N102" s="45" t="s">
        <v>458</v>
      </c>
      <c r="O102" s="43">
        <v>54</v>
      </c>
      <c r="P102" s="38" t="s">
        <v>459</v>
      </c>
      <c r="Q102" s="38" t="s">
        <v>459</v>
      </c>
      <c r="R102" s="38" t="s">
        <v>460</v>
      </c>
      <c r="S102" s="43">
        <v>1</v>
      </c>
      <c r="T102" s="36">
        <f aca="true" t="shared" si="3" ref="T102:T121">IF(O102="","",O102+2)</f>
        <v>56</v>
      </c>
      <c r="W102" s="2"/>
      <c r="X102" s="4"/>
      <c r="Y102" s="3"/>
      <c r="Z102" s="2"/>
      <c r="AA102" s="1"/>
      <c r="AB102" s="1"/>
      <c r="AC102" s="142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</row>
    <row r="103" spans="4:39" s="38" customFormat="1" ht="14.25" thickBot="1">
      <c r="D103" s="49"/>
      <c r="E103" s="50"/>
      <c r="G103" s="85">
        <v>261199</v>
      </c>
      <c r="H103" s="361" t="s">
        <v>1384</v>
      </c>
      <c r="K103" s="43">
        <v>104</v>
      </c>
      <c r="L103" s="44" t="s">
        <v>461</v>
      </c>
      <c r="M103" s="38">
        <v>38471</v>
      </c>
      <c r="N103" s="45" t="s">
        <v>458</v>
      </c>
      <c r="O103" s="43">
        <v>49</v>
      </c>
      <c r="P103" s="38" t="s">
        <v>462</v>
      </c>
      <c r="Q103" s="38" t="s">
        <v>462</v>
      </c>
      <c r="R103" s="38" t="s">
        <v>463</v>
      </c>
      <c r="S103" s="43">
        <v>1</v>
      </c>
      <c r="T103" s="36">
        <f t="shared" si="3"/>
        <v>51</v>
      </c>
      <c r="W103" s="2"/>
      <c r="X103" s="4"/>
      <c r="Y103" s="3"/>
      <c r="Z103" s="2"/>
      <c r="AA103" s="1"/>
      <c r="AB103" s="1"/>
      <c r="AC103" s="142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</row>
    <row r="104" spans="4:39" s="38" customFormat="1" ht="13.5">
      <c r="D104" s="49"/>
      <c r="E104" s="50"/>
      <c r="G104" s="375">
        <v>262001</v>
      </c>
      <c r="H104" s="376" t="s">
        <v>956</v>
      </c>
      <c r="K104" s="43">
        <v>105</v>
      </c>
      <c r="L104" s="44" t="s">
        <v>108</v>
      </c>
      <c r="M104" s="38">
        <v>38475</v>
      </c>
      <c r="N104" s="45" t="s">
        <v>102</v>
      </c>
      <c r="O104" s="43">
        <v>58</v>
      </c>
      <c r="P104" s="38" t="s">
        <v>464</v>
      </c>
      <c r="Q104" s="38" t="s">
        <v>465</v>
      </c>
      <c r="R104" s="38" t="s">
        <v>270</v>
      </c>
      <c r="S104" s="43">
        <v>3</v>
      </c>
      <c r="T104" s="36">
        <f t="shared" si="3"/>
        <v>60</v>
      </c>
      <c r="W104" s="2"/>
      <c r="X104" s="4"/>
      <c r="Y104" s="3"/>
      <c r="Z104" s="2"/>
      <c r="AA104" s="1"/>
      <c r="AB104" s="1"/>
      <c r="AC104" s="142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</row>
    <row r="105" spans="4:39" s="38" customFormat="1" ht="13.5">
      <c r="D105" s="49"/>
      <c r="E105" s="50"/>
      <c r="G105" s="85">
        <v>262002</v>
      </c>
      <c r="H105" s="341" t="s">
        <v>957</v>
      </c>
      <c r="K105" s="43">
        <v>106</v>
      </c>
      <c r="L105" s="44" t="s">
        <v>108</v>
      </c>
      <c r="M105" s="38">
        <v>38476</v>
      </c>
      <c r="N105" s="45" t="s">
        <v>109</v>
      </c>
      <c r="O105" s="43">
        <v>58</v>
      </c>
      <c r="P105" s="38" t="s">
        <v>464</v>
      </c>
      <c r="Q105" s="38" t="s">
        <v>465</v>
      </c>
      <c r="R105" s="38" t="s">
        <v>270</v>
      </c>
      <c r="S105" s="43">
        <v>3</v>
      </c>
      <c r="T105" s="36">
        <f t="shared" si="3"/>
        <v>60</v>
      </c>
      <c r="W105" s="2"/>
      <c r="X105" s="4"/>
      <c r="Y105" s="3"/>
      <c r="Z105" s="2"/>
      <c r="AA105" s="1"/>
      <c r="AB105" s="1"/>
      <c r="AC105" s="142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</row>
    <row r="106" spans="4:39" s="38" customFormat="1" ht="13.5">
      <c r="D106" s="49"/>
      <c r="E106" s="50"/>
      <c r="G106" s="85">
        <v>262003</v>
      </c>
      <c r="H106" s="341" t="s">
        <v>958</v>
      </c>
      <c r="K106" s="43">
        <v>107</v>
      </c>
      <c r="M106" s="38">
        <v>38480</v>
      </c>
      <c r="N106" s="45" t="s">
        <v>129</v>
      </c>
      <c r="O106" s="43">
        <v>53</v>
      </c>
      <c r="P106" s="38" t="s">
        <v>466</v>
      </c>
      <c r="Q106" s="38" t="s">
        <v>466</v>
      </c>
      <c r="R106" s="38" t="s">
        <v>467</v>
      </c>
      <c r="S106" s="43">
        <v>1</v>
      </c>
      <c r="T106" s="36">
        <f t="shared" si="3"/>
        <v>55</v>
      </c>
      <c r="W106" s="2"/>
      <c r="X106" s="4"/>
      <c r="Y106" s="3"/>
      <c r="Z106" s="2"/>
      <c r="AA106" s="1"/>
      <c r="AB106" s="1"/>
      <c r="AC106" s="142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</row>
    <row r="107" spans="4:39" s="38" customFormat="1" ht="13.5">
      <c r="D107" s="49"/>
      <c r="E107" s="50"/>
      <c r="G107" s="85">
        <v>262004</v>
      </c>
      <c r="H107" s="341" t="s">
        <v>959</v>
      </c>
      <c r="K107" s="43">
        <v>108</v>
      </c>
      <c r="L107" s="44" t="s">
        <v>468</v>
      </c>
      <c r="M107" s="38">
        <v>38471</v>
      </c>
      <c r="N107" s="45" t="s">
        <v>458</v>
      </c>
      <c r="O107" s="43">
        <v>22</v>
      </c>
      <c r="P107" s="38" t="s">
        <v>469</v>
      </c>
      <c r="Q107" s="38" t="s">
        <v>470</v>
      </c>
      <c r="R107" s="38" t="s">
        <v>270</v>
      </c>
      <c r="S107" s="43">
        <v>6</v>
      </c>
      <c r="T107" s="36">
        <f t="shared" si="3"/>
        <v>24</v>
      </c>
      <c r="W107" s="2"/>
      <c r="X107" s="4"/>
      <c r="Y107" s="3"/>
      <c r="Z107" s="2"/>
      <c r="AA107" s="1"/>
      <c r="AB107" s="1"/>
      <c r="AC107" s="142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</row>
    <row r="108" spans="4:39" s="38" customFormat="1" ht="13.5">
      <c r="D108" s="49"/>
      <c r="E108" s="50"/>
      <c r="G108" s="85">
        <v>262005</v>
      </c>
      <c r="H108" s="341" t="s">
        <v>960</v>
      </c>
      <c r="K108" s="43">
        <v>109</v>
      </c>
      <c r="L108" s="44" t="s">
        <v>461</v>
      </c>
      <c r="M108" s="38">
        <v>38480</v>
      </c>
      <c r="N108" s="45" t="s">
        <v>129</v>
      </c>
      <c r="O108" s="43">
        <v>25</v>
      </c>
      <c r="P108" s="38" t="s">
        <v>471</v>
      </c>
      <c r="Q108" s="38" t="s">
        <v>471</v>
      </c>
      <c r="R108" s="38" t="s">
        <v>87</v>
      </c>
      <c r="S108" s="43">
        <v>1</v>
      </c>
      <c r="T108" s="36">
        <f t="shared" si="3"/>
        <v>27</v>
      </c>
      <c r="W108" s="2"/>
      <c r="X108" s="4"/>
      <c r="Y108" s="3"/>
      <c r="Z108" s="2"/>
      <c r="AA108" s="1"/>
      <c r="AB108" s="1"/>
      <c r="AC108" s="142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</row>
    <row r="109" spans="4:39" s="38" customFormat="1" ht="13.5">
      <c r="D109" s="49"/>
      <c r="E109" s="50"/>
      <c r="G109" s="85">
        <v>262006</v>
      </c>
      <c r="H109" s="341" t="s">
        <v>961</v>
      </c>
      <c r="K109" s="43">
        <v>110</v>
      </c>
      <c r="L109" s="44" t="s">
        <v>140</v>
      </c>
      <c r="M109" s="38">
        <v>38493</v>
      </c>
      <c r="N109" s="45" t="s">
        <v>141</v>
      </c>
      <c r="O109" s="43">
        <v>58</v>
      </c>
      <c r="P109" s="38" t="s">
        <v>472</v>
      </c>
      <c r="Q109" s="38" t="s">
        <v>473</v>
      </c>
      <c r="R109" s="38" t="s">
        <v>463</v>
      </c>
      <c r="S109" s="43">
        <v>3</v>
      </c>
      <c r="T109" s="36">
        <f t="shared" si="3"/>
        <v>60</v>
      </c>
      <c r="W109" s="2"/>
      <c r="X109" s="4"/>
      <c r="Y109" s="3"/>
      <c r="Z109" s="2"/>
      <c r="AA109" s="1"/>
      <c r="AB109" s="1"/>
      <c r="AC109" s="142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</row>
    <row r="110" spans="4:39" s="38" customFormat="1" ht="13.5">
      <c r="D110" s="49"/>
      <c r="E110" s="50"/>
      <c r="G110" s="85">
        <v>262007</v>
      </c>
      <c r="H110" s="341" t="s">
        <v>962</v>
      </c>
      <c r="K110" s="43">
        <v>111</v>
      </c>
      <c r="M110" s="38">
        <v>38507</v>
      </c>
      <c r="N110" s="45" t="s">
        <v>177</v>
      </c>
      <c r="O110" s="43">
        <v>53</v>
      </c>
      <c r="P110" s="38" t="s">
        <v>474</v>
      </c>
      <c r="Q110" s="38" t="s">
        <v>474</v>
      </c>
      <c r="R110" s="38" t="s">
        <v>406</v>
      </c>
      <c r="S110" s="43">
        <v>5</v>
      </c>
      <c r="T110" s="36">
        <f t="shared" si="3"/>
        <v>55</v>
      </c>
      <c r="W110" s="2"/>
      <c r="X110" s="4"/>
      <c r="Y110" s="3"/>
      <c r="Z110" s="2"/>
      <c r="AA110" s="1"/>
      <c r="AB110" s="1"/>
      <c r="AC110" s="142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</row>
    <row r="111" spans="4:39" s="38" customFormat="1" ht="13.5">
      <c r="D111" s="49"/>
      <c r="E111" s="50"/>
      <c r="G111" s="85">
        <v>262008</v>
      </c>
      <c r="H111" s="341" t="s">
        <v>963</v>
      </c>
      <c r="K111" s="43">
        <v>109</v>
      </c>
      <c r="L111" s="44" t="s">
        <v>461</v>
      </c>
      <c r="M111" s="38">
        <v>38480</v>
      </c>
      <c r="N111" s="45" t="s">
        <v>129</v>
      </c>
      <c r="O111" s="43">
        <v>25</v>
      </c>
      <c r="P111" s="38" t="s">
        <v>471</v>
      </c>
      <c r="Q111" s="38" t="s">
        <v>471</v>
      </c>
      <c r="R111" s="38" t="s">
        <v>87</v>
      </c>
      <c r="S111" s="43">
        <v>1</v>
      </c>
      <c r="T111" s="36">
        <f>IF(O111="","",O111+2)</f>
        <v>27</v>
      </c>
      <c r="W111" s="2"/>
      <c r="X111" s="4"/>
      <c r="Y111" s="3"/>
      <c r="Z111" s="2"/>
      <c r="AA111" s="1"/>
      <c r="AB111" s="1"/>
      <c r="AC111" s="142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</row>
    <row r="112" spans="4:39" s="38" customFormat="1" ht="13.5">
      <c r="D112" s="49"/>
      <c r="E112" s="50"/>
      <c r="G112" s="85">
        <v>262009</v>
      </c>
      <c r="H112" s="341" t="s">
        <v>964</v>
      </c>
      <c r="K112" s="43">
        <v>110</v>
      </c>
      <c r="L112" s="44" t="s">
        <v>140</v>
      </c>
      <c r="M112" s="38">
        <v>38493</v>
      </c>
      <c r="N112" s="45" t="s">
        <v>141</v>
      </c>
      <c r="O112" s="43">
        <v>58</v>
      </c>
      <c r="P112" s="38" t="s">
        <v>472</v>
      </c>
      <c r="Q112" s="38" t="s">
        <v>473</v>
      </c>
      <c r="R112" s="38" t="s">
        <v>463</v>
      </c>
      <c r="S112" s="43">
        <v>3</v>
      </c>
      <c r="T112" s="36">
        <f>IF(O112="","",O112+2)</f>
        <v>60</v>
      </c>
      <c r="W112" s="2"/>
      <c r="X112" s="4"/>
      <c r="Y112" s="3"/>
      <c r="Z112" s="2"/>
      <c r="AA112" s="1"/>
      <c r="AB112" s="1"/>
      <c r="AC112" s="142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</row>
    <row r="113" spans="4:39" s="38" customFormat="1" ht="13.5">
      <c r="D113" s="49"/>
      <c r="E113" s="50"/>
      <c r="G113" s="85">
        <v>262010</v>
      </c>
      <c r="H113" s="341" t="s">
        <v>1299</v>
      </c>
      <c r="K113" s="43">
        <v>111</v>
      </c>
      <c r="M113" s="38">
        <v>38507</v>
      </c>
      <c r="N113" s="45" t="s">
        <v>177</v>
      </c>
      <c r="O113" s="43">
        <v>53</v>
      </c>
      <c r="P113" s="38" t="s">
        <v>474</v>
      </c>
      <c r="Q113" s="38" t="s">
        <v>474</v>
      </c>
      <c r="R113" s="38" t="s">
        <v>406</v>
      </c>
      <c r="S113" s="43">
        <v>5</v>
      </c>
      <c r="T113" s="36">
        <f>IF(O113="","",O113+2)</f>
        <v>55</v>
      </c>
      <c r="W113" s="2"/>
      <c r="X113" s="4"/>
      <c r="Y113" s="3"/>
      <c r="Z113" s="2"/>
      <c r="AA113" s="1"/>
      <c r="AB113" s="1"/>
      <c r="AC113" s="142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</row>
    <row r="114" spans="4:39" s="38" customFormat="1" ht="13.5">
      <c r="D114" s="49"/>
      <c r="E114" s="50"/>
      <c r="G114" s="85">
        <v>262011</v>
      </c>
      <c r="H114" s="341" t="s">
        <v>965</v>
      </c>
      <c r="K114" s="43">
        <v>112</v>
      </c>
      <c r="L114" s="44" t="s">
        <v>475</v>
      </c>
      <c r="M114" s="38">
        <v>38507</v>
      </c>
      <c r="N114" s="45" t="s">
        <v>177</v>
      </c>
      <c r="O114" s="43">
        <v>22</v>
      </c>
      <c r="P114" s="38" t="s">
        <v>476</v>
      </c>
      <c r="Q114" s="38" t="s">
        <v>476</v>
      </c>
      <c r="R114" s="38" t="s">
        <v>97</v>
      </c>
      <c r="S114" s="43">
        <v>5</v>
      </c>
      <c r="T114" s="36">
        <f t="shared" si="3"/>
        <v>24</v>
      </c>
      <c r="W114" s="2"/>
      <c r="X114" s="4"/>
      <c r="Y114" s="3"/>
      <c r="Z114" s="2"/>
      <c r="AA114" s="1"/>
      <c r="AB114" s="1"/>
      <c r="AC114" s="142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</row>
    <row r="115" spans="4:39" s="38" customFormat="1" ht="13.5">
      <c r="D115" s="49"/>
      <c r="E115" s="50"/>
      <c r="G115" s="85">
        <v>262012</v>
      </c>
      <c r="H115" s="341" t="s">
        <v>1307</v>
      </c>
      <c r="K115" s="43">
        <v>113</v>
      </c>
      <c r="L115" s="44" t="s">
        <v>477</v>
      </c>
      <c r="M115" s="38">
        <v>38507</v>
      </c>
      <c r="N115" s="45" t="s">
        <v>177</v>
      </c>
      <c r="O115" s="43">
        <v>57</v>
      </c>
      <c r="P115" s="38" t="s">
        <v>478</v>
      </c>
      <c r="Q115" s="38" t="s">
        <v>478</v>
      </c>
      <c r="R115" s="38" t="s">
        <v>460</v>
      </c>
      <c r="S115" s="43">
        <v>5</v>
      </c>
      <c r="T115" s="36">
        <f t="shared" si="3"/>
        <v>59</v>
      </c>
      <c r="W115" s="2"/>
      <c r="X115" s="4"/>
      <c r="Y115" s="3"/>
      <c r="Z115" s="2"/>
      <c r="AA115" s="1"/>
      <c r="AB115" s="1"/>
      <c r="AC115" s="142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</row>
    <row r="116" spans="4:39" s="38" customFormat="1" ht="13.5">
      <c r="D116" s="49"/>
      <c r="E116" s="50"/>
      <c r="G116" s="85">
        <v>262013</v>
      </c>
      <c r="H116" s="341" t="s">
        <v>968</v>
      </c>
      <c r="K116" s="43">
        <v>114</v>
      </c>
      <c r="L116" s="44" t="s">
        <v>479</v>
      </c>
      <c r="M116" s="38">
        <v>38500</v>
      </c>
      <c r="N116" s="45" t="s">
        <v>480</v>
      </c>
      <c r="O116" s="43">
        <v>4</v>
      </c>
      <c r="P116" s="38" t="s">
        <v>481</v>
      </c>
      <c r="Q116" s="38" t="s">
        <v>482</v>
      </c>
      <c r="R116" s="38" t="s">
        <v>270</v>
      </c>
      <c r="S116" s="43">
        <v>5</v>
      </c>
      <c r="T116" s="36">
        <f t="shared" si="3"/>
        <v>6</v>
      </c>
      <c r="W116" s="2"/>
      <c r="X116" s="4"/>
      <c r="Y116" s="3"/>
      <c r="Z116" s="2"/>
      <c r="AA116" s="1"/>
      <c r="AB116" s="1"/>
      <c r="AC116" s="142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</row>
    <row r="117" spans="4:39" s="38" customFormat="1" ht="13.5">
      <c r="D117" s="49"/>
      <c r="E117" s="50"/>
      <c r="G117" s="85">
        <v>262014</v>
      </c>
      <c r="H117" s="341" t="s">
        <v>969</v>
      </c>
      <c r="K117" s="43">
        <v>115</v>
      </c>
      <c r="M117" s="38">
        <v>38508</v>
      </c>
      <c r="N117" s="45" t="s">
        <v>182</v>
      </c>
      <c r="O117" s="43">
        <v>22</v>
      </c>
      <c r="P117" s="38" t="s">
        <v>483</v>
      </c>
      <c r="Q117" s="38" t="s">
        <v>484</v>
      </c>
      <c r="R117" s="38" t="s">
        <v>485</v>
      </c>
      <c r="S117" s="43">
        <v>6</v>
      </c>
      <c r="T117" s="36">
        <f t="shared" si="3"/>
        <v>24</v>
      </c>
      <c r="W117" s="2"/>
      <c r="X117" s="4"/>
      <c r="Y117" s="3"/>
      <c r="Z117" s="2"/>
      <c r="AA117" s="1"/>
      <c r="AB117" s="1"/>
      <c r="AC117" s="142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</row>
    <row r="118" spans="4:39" s="38" customFormat="1" ht="13.5">
      <c r="D118" s="49"/>
      <c r="E118" s="50"/>
      <c r="G118" s="85">
        <v>262015</v>
      </c>
      <c r="H118" s="341" t="s">
        <v>1296</v>
      </c>
      <c r="K118" s="43">
        <v>116</v>
      </c>
      <c r="L118" s="44" t="s">
        <v>486</v>
      </c>
      <c r="M118" s="38">
        <v>38522</v>
      </c>
      <c r="N118" s="45" t="s">
        <v>160</v>
      </c>
      <c r="O118" s="43">
        <v>58</v>
      </c>
      <c r="P118" s="38" t="s">
        <v>487</v>
      </c>
      <c r="Q118" s="38" t="s">
        <v>487</v>
      </c>
      <c r="R118" s="38" t="s">
        <v>270</v>
      </c>
      <c r="S118" s="43">
        <v>5</v>
      </c>
      <c r="T118" s="36">
        <f t="shared" si="3"/>
        <v>60</v>
      </c>
      <c r="W118" s="2"/>
      <c r="X118" s="4"/>
      <c r="Y118" s="3"/>
      <c r="Z118" s="2"/>
      <c r="AA118" s="1"/>
      <c r="AB118" s="1"/>
      <c r="AC118" s="142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</row>
    <row r="119" spans="4:39" s="38" customFormat="1" ht="13.5">
      <c r="D119" s="49"/>
      <c r="E119" s="50"/>
      <c r="G119" s="85">
        <v>262016</v>
      </c>
      <c r="H119" s="341" t="s">
        <v>972</v>
      </c>
      <c r="K119" s="43">
        <v>117</v>
      </c>
      <c r="L119" s="44" t="s">
        <v>488</v>
      </c>
      <c r="M119" s="38">
        <v>38521</v>
      </c>
      <c r="N119" s="45" t="s">
        <v>218</v>
      </c>
      <c r="O119" s="43">
        <v>58</v>
      </c>
      <c r="P119" s="38" t="s">
        <v>489</v>
      </c>
      <c r="Q119" s="38" t="s">
        <v>489</v>
      </c>
      <c r="R119" s="38" t="s">
        <v>270</v>
      </c>
      <c r="S119" s="43">
        <v>5</v>
      </c>
      <c r="T119" s="36">
        <f t="shared" si="3"/>
        <v>60</v>
      </c>
      <c r="W119" s="2"/>
      <c r="X119" s="4"/>
      <c r="Y119" s="3"/>
      <c r="Z119" s="2"/>
      <c r="AA119" s="1"/>
      <c r="AB119" s="1"/>
      <c r="AC119" s="142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</row>
    <row r="120" spans="4:39" s="38" customFormat="1" ht="13.5">
      <c r="D120" s="49"/>
      <c r="E120" s="50"/>
      <c r="G120" s="85">
        <v>262017</v>
      </c>
      <c r="H120" s="341" t="s">
        <v>973</v>
      </c>
      <c r="K120" s="43">
        <v>118</v>
      </c>
      <c r="O120" s="43"/>
      <c r="S120" s="43"/>
      <c r="T120" s="36">
        <f t="shared" si="3"/>
      </c>
      <c r="W120" s="2"/>
      <c r="X120" s="4"/>
      <c r="Y120" s="3"/>
      <c r="Z120" s="2"/>
      <c r="AA120" s="1"/>
      <c r="AB120" s="1"/>
      <c r="AC120" s="142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</row>
    <row r="121" spans="4:39" s="38" customFormat="1" ht="13.5">
      <c r="D121" s="49"/>
      <c r="E121" s="50"/>
      <c r="G121" s="85">
        <v>262018</v>
      </c>
      <c r="H121" s="341" t="s">
        <v>971</v>
      </c>
      <c r="K121" s="43">
        <v>119</v>
      </c>
      <c r="L121" s="44" t="s">
        <v>490</v>
      </c>
      <c r="M121" s="38">
        <v>38521</v>
      </c>
      <c r="N121" s="45" t="s">
        <v>218</v>
      </c>
      <c r="O121" s="43">
        <v>58</v>
      </c>
      <c r="P121" s="38" t="s">
        <v>491</v>
      </c>
      <c r="Q121" s="38" t="s">
        <v>491</v>
      </c>
      <c r="R121" s="38" t="s">
        <v>485</v>
      </c>
      <c r="S121" s="43">
        <v>5</v>
      </c>
      <c r="T121" s="36">
        <f t="shared" si="3"/>
        <v>60</v>
      </c>
      <c r="W121" s="2"/>
      <c r="X121" s="4"/>
      <c r="Y121" s="3"/>
      <c r="Z121" s="2"/>
      <c r="AA121" s="1"/>
      <c r="AB121" s="1"/>
      <c r="AC121" s="142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</row>
    <row r="122" spans="4:39" s="38" customFormat="1" ht="13.5">
      <c r="D122" s="49"/>
      <c r="E122" s="50"/>
      <c r="G122" s="85">
        <v>262019</v>
      </c>
      <c r="H122" s="354" t="s">
        <v>1294</v>
      </c>
      <c r="K122" s="43">
        <v>120</v>
      </c>
      <c r="L122" s="44" t="s">
        <v>492</v>
      </c>
      <c r="M122" s="38">
        <v>38501</v>
      </c>
      <c r="N122" s="45" t="s">
        <v>493</v>
      </c>
      <c r="O122" s="43">
        <v>1</v>
      </c>
      <c r="P122" s="38" t="s">
        <v>494</v>
      </c>
      <c r="Q122" s="38" t="s">
        <v>495</v>
      </c>
      <c r="R122" s="38" t="s">
        <v>87</v>
      </c>
      <c r="S122" s="43">
        <v>1</v>
      </c>
      <c r="T122" s="36">
        <v>1</v>
      </c>
      <c r="W122"/>
      <c r="X122" s="4"/>
      <c r="Y122" s="3"/>
      <c r="Z122" s="2"/>
      <c r="AA122" s="1"/>
      <c r="AB122" s="1"/>
      <c r="AC122" s="142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</row>
    <row r="123" spans="4:39" s="38" customFormat="1" ht="13.5">
      <c r="D123" s="49"/>
      <c r="E123" s="50"/>
      <c r="G123" s="85">
        <v>262020</v>
      </c>
      <c r="H123" s="341" t="s">
        <v>966</v>
      </c>
      <c r="K123" s="43">
        <v>121</v>
      </c>
      <c r="L123" s="44" t="s">
        <v>496</v>
      </c>
      <c r="M123" s="38">
        <v>38521</v>
      </c>
      <c r="N123" s="45" t="s">
        <v>218</v>
      </c>
      <c r="O123" s="43">
        <v>58</v>
      </c>
      <c r="P123" s="38" t="s">
        <v>497</v>
      </c>
      <c r="Q123" s="38" t="s">
        <v>233</v>
      </c>
      <c r="R123" s="38" t="s">
        <v>87</v>
      </c>
      <c r="S123" s="43">
        <v>5</v>
      </c>
      <c r="T123" s="36">
        <f aca="true" t="shared" si="4" ref="T123:T148">IF(O123="","",O123+2)</f>
        <v>60</v>
      </c>
      <c r="W123"/>
      <c r="X123" s="4"/>
      <c r="Y123" s="3"/>
      <c r="Z123" s="2"/>
      <c r="AA123" s="1"/>
      <c r="AB123" s="1"/>
      <c r="AC123" s="142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</row>
    <row r="124" spans="4:39" s="38" customFormat="1" ht="13.5">
      <c r="D124" s="49"/>
      <c r="E124" s="50"/>
      <c r="G124" s="85">
        <v>262021</v>
      </c>
      <c r="H124" s="341" t="s">
        <v>967</v>
      </c>
      <c r="K124" s="43">
        <v>122</v>
      </c>
      <c r="L124" s="44" t="s">
        <v>498</v>
      </c>
      <c r="M124" s="38">
        <v>38550</v>
      </c>
      <c r="N124" s="45" t="s">
        <v>260</v>
      </c>
      <c r="O124" s="43">
        <v>50</v>
      </c>
      <c r="P124" s="38" t="s">
        <v>499</v>
      </c>
      <c r="Q124" s="38" t="s">
        <v>499</v>
      </c>
      <c r="R124" s="38" t="s">
        <v>485</v>
      </c>
      <c r="S124" s="43">
        <v>1</v>
      </c>
      <c r="T124" s="36">
        <f t="shared" si="4"/>
        <v>52</v>
      </c>
      <c r="W124"/>
      <c r="X124" s="4"/>
      <c r="Y124" s="3"/>
      <c r="Z124" s="2"/>
      <c r="AA124" s="1"/>
      <c r="AB124" s="1"/>
      <c r="AC124" s="142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</row>
    <row r="125" spans="4:39" s="38" customFormat="1" ht="13.5">
      <c r="D125" s="49"/>
      <c r="E125" s="50"/>
      <c r="G125" s="85">
        <v>262022</v>
      </c>
      <c r="H125" s="341" t="s">
        <v>970</v>
      </c>
      <c r="K125" s="43">
        <v>123</v>
      </c>
      <c r="O125" s="43"/>
      <c r="S125" s="43"/>
      <c r="T125" s="36">
        <f t="shared" si="4"/>
      </c>
      <c r="W125"/>
      <c r="X125" s="4"/>
      <c r="Y125" s="3"/>
      <c r="Z125" s="2"/>
      <c r="AA125" s="1"/>
      <c r="AB125" s="1"/>
      <c r="AC125" s="142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</row>
    <row r="126" spans="4:39" s="38" customFormat="1" ht="13.5">
      <c r="D126" s="49"/>
      <c r="E126" s="50"/>
      <c r="G126" s="85">
        <v>262023</v>
      </c>
      <c r="H126" s="341" t="s">
        <v>1390</v>
      </c>
      <c r="K126" s="43">
        <v>124</v>
      </c>
      <c r="L126" s="44" t="s">
        <v>500</v>
      </c>
      <c r="M126" s="38">
        <v>38550</v>
      </c>
      <c r="N126" s="45" t="s">
        <v>260</v>
      </c>
      <c r="O126" s="43">
        <v>58</v>
      </c>
      <c r="P126" s="38" t="s">
        <v>501</v>
      </c>
      <c r="Q126" s="38" t="s">
        <v>501</v>
      </c>
      <c r="R126" s="38" t="s">
        <v>460</v>
      </c>
      <c r="S126" s="43">
        <v>1</v>
      </c>
      <c r="T126" s="36">
        <f t="shared" si="4"/>
        <v>60</v>
      </c>
      <c r="W126"/>
      <c r="X126" s="4"/>
      <c r="Y126" s="3"/>
      <c r="Z126" s="2"/>
      <c r="AA126" s="1"/>
      <c r="AB126" s="1"/>
      <c r="AC126" s="142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</row>
    <row r="127" spans="4:39" s="38" customFormat="1" ht="13.5">
      <c r="D127" s="49"/>
      <c r="E127" s="50"/>
      <c r="G127" s="85">
        <v>262024</v>
      </c>
      <c r="H127" s="356" t="s">
        <v>974</v>
      </c>
      <c r="K127" s="43">
        <v>125</v>
      </c>
      <c r="L127" s="44" t="s">
        <v>502</v>
      </c>
      <c r="M127" s="38">
        <v>38557</v>
      </c>
      <c r="N127" s="45" t="s">
        <v>252</v>
      </c>
      <c r="O127" s="43">
        <v>50</v>
      </c>
      <c r="P127" s="38" t="s">
        <v>503</v>
      </c>
      <c r="Q127" s="38" t="s">
        <v>503</v>
      </c>
      <c r="R127" s="38" t="s">
        <v>463</v>
      </c>
      <c r="S127" s="43">
        <v>1</v>
      </c>
      <c r="T127" s="36">
        <f t="shared" si="4"/>
        <v>52</v>
      </c>
      <c r="W127"/>
      <c r="X127" s="4"/>
      <c r="Y127" s="3"/>
      <c r="Z127" s="2"/>
      <c r="AA127" s="1"/>
      <c r="AB127" s="1"/>
      <c r="AC127" s="142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</row>
    <row r="128" spans="4:39" s="38" customFormat="1" ht="13.5">
      <c r="D128" s="49"/>
      <c r="E128" s="50"/>
      <c r="G128" s="85">
        <v>262025</v>
      </c>
      <c r="H128" s="354" t="s">
        <v>975</v>
      </c>
      <c r="K128" s="43">
        <v>126</v>
      </c>
      <c r="L128" s="44" t="s">
        <v>504</v>
      </c>
      <c r="M128" s="38">
        <v>38564</v>
      </c>
      <c r="N128" s="45" t="s">
        <v>417</v>
      </c>
      <c r="O128" s="43">
        <v>37</v>
      </c>
      <c r="P128" s="38" t="s">
        <v>505</v>
      </c>
      <c r="Q128" s="38" t="s">
        <v>505</v>
      </c>
      <c r="R128" s="38" t="s">
        <v>97</v>
      </c>
      <c r="S128" s="43">
        <v>1</v>
      </c>
      <c r="T128" s="36">
        <f t="shared" si="4"/>
        <v>39</v>
      </c>
      <c r="W128"/>
      <c r="X128" s="4"/>
      <c r="Y128" s="3"/>
      <c r="Z128" s="2"/>
      <c r="AA128" s="1"/>
      <c r="AB128" s="1"/>
      <c r="AC128" s="142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</row>
    <row r="129" spans="4:39" s="38" customFormat="1" ht="13.5">
      <c r="D129" s="49"/>
      <c r="E129" s="50"/>
      <c r="G129" s="85">
        <v>262026</v>
      </c>
      <c r="H129" s="354" t="s">
        <v>1295</v>
      </c>
      <c r="K129" s="43">
        <v>127</v>
      </c>
      <c r="L129" s="44" t="s">
        <v>506</v>
      </c>
      <c r="M129" s="38">
        <v>38571</v>
      </c>
      <c r="N129" s="45" t="s">
        <v>507</v>
      </c>
      <c r="O129" s="43">
        <v>38</v>
      </c>
      <c r="P129" s="38" t="s">
        <v>508</v>
      </c>
      <c r="Q129" s="38" t="s">
        <v>508</v>
      </c>
      <c r="R129" s="38" t="s">
        <v>270</v>
      </c>
      <c r="S129" s="43">
        <v>3</v>
      </c>
      <c r="T129" s="36">
        <f t="shared" si="4"/>
        <v>40</v>
      </c>
      <c r="W129"/>
      <c r="X129" s="4"/>
      <c r="Y129" s="3"/>
      <c r="Z129" s="2"/>
      <c r="AA129" s="1"/>
      <c r="AB129" s="1"/>
      <c r="AC129" s="142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</row>
    <row r="130" spans="4:39" s="38" customFormat="1" ht="13.5">
      <c r="D130" s="49"/>
      <c r="E130" s="50"/>
      <c r="G130" s="85">
        <v>262027</v>
      </c>
      <c r="H130" s="354" t="s">
        <v>976</v>
      </c>
      <c r="K130" s="43">
        <v>128</v>
      </c>
      <c r="O130" s="43"/>
      <c r="S130" s="43"/>
      <c r="T130" s="36">
        <f t="shared" si="4"/>
      </c>
      <c r="W130"/>
      <c r="X130" s="4"/>
      <c r="Y130" s="3"/>
      <c r="Z130" s="2"/>
      <c r="AA130" s="1"/>
      <c r="AB130" s="1"/>
      <c r="AC130" s="142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</row>
    <row r="131" spans="4:39" s="38" customFormat="1" ht="13.5">
      <c r="D131" s="49"/>
      <c r="E131" s="50"/>
      <c r="G131" s="85">
        <v>262028</v>
      </c>
      <c r="H131" s="341" t="s">
        <v>1304</v>
      </c>
      <c r="K131" s="43">
        <v>129</v>
      </c>
      <c r="M131" s="38">
        <v>38570</v>
      </c>
      <c r="N131" s="45" t="s">
        <v>509</v>
      </c>
      <c r="O131" s="43">
        <v>25</v>
      </c>
      <c r="P131" s="38" t="s">
        <v>510</v>
      </c>
      <c r="Q131" s="38" t="s">
        <v>510</v>
      </c>
      <c r="R131" s="38" t="s">
        <v>511</v>
      </c>
      <c r="S131" s="43">
        <v>6</v>
      </c>
      <c r="T131" s="36">
        <f t="shared" si="4"/>
        <v>27</v>
      </c>
      <c r="W131"/>
      <c r="X131" s="4"/>
      <c r="Y131" s="3"/>
      <c r="Z131" s="2"/>
      <c r="AA131" s="1"/>
      <c r="AB131" s="1"/>
      <c r="AC131" s="142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</row>
    <row r="132" spans="4:39" s="38" customFormat="1" ht="13.5">
      <c r="D132" s="49"/>
      <c r="E132" s="50"/>
      <c r="G132" s="85">
        <v>262029</v>
      </c>
      <c r="H132" s="341" t="s">
        <v>977</v>
      </c>
      <c r="K132" s="43">
        <v>130</v>
      </c>
      <c r="O132" s="43" t="s">
        <v>135</v>
      </c>
      <c r="S132" s="43"/>
      <c r="T132" s="36">
        <f t="shared" si="4"/>
      </c>
      <c r="W132"/>
      <c r="X132" s="4"/>
      <c r="Y132" s="3"/>
      <c r="Z132" s="2"/>
      <c r="AA132" s="1"/>
      <c r="AB132" s="1"/>
      <c r="AC132" s="142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</row>
    <row r="133" spans="4:39" s="38" customFormat="1" ht="13.5">
      <c r="D133" s="49"/>
      <c r="E133" s="50"/>
      <c r="G133" s="85">
        <v>262030</v>
      </c>
      <c r="H133" s="341" t="s">
        <v>978</v>
      </c>
      <c r="K133" s="43">
        <v>131</v>
      </c>
      <c r="M133" s="38">
        <v>38570</v>
      </c>
      <c r="N133" s="45" t="s">
        <v>509</v>
      </c>
      <c r="O133" s="43">
        <v>26</v>
      </c>
      <c r="P133" s="38" t="s">
        <v>512</v>
      </c>
      <c r="Q133" s="38" t="s">
        <v>512</v>
      </c>
      <c r="R133" s="38" t="s">
        <v>460</v>
      </c>
      <c r="S133" s="43">
        <v>6</v>
      </c>
      <c r="T133" s="36">
        <f t="shared" si="4"/>
        <v>28</v>
      </c>
      <c r="W133"/>
      <c r="X133" s="4"/>
      <c r="Y133" s="3"/>
      <c r="Z133" s="2"/>
      <c r="AA133" s="1"/>
      <c r="AB133" s="1"/>
      <c r="AC133" s="142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</row>
    <row r="134" spans="4:39" s="38" customFormat="1" ht="13.5">
      <c r="D134" s="49"/>
      <c r="E134" s="50"/>
      <c r="G134" s="85">
        <v>262031</v>
      </c>
      <c r="H134" s="354" t="s">
        <v>1305</v>
      </c>
      <c r="K134" s="43">
        <v>132</v>
      </c>
      <c r="M134" s="38">
        <v>38591</v>
      </c>
      <c r="N134" s="45" t="s">
        <v>513</v>
      </c>
      <c r="O134" s="43">
        <v>29</v>
      </c>
      <c r="P134" s="38" t="s">
        <v>514</v>
      </c>
      <c r="Q134" s="38" t="s">
        <v>514</v>
      </c>
      <c r="R134" s="38" t="s">
        <v>515</v>
      </c>
      <c r="S134" s="43">
        <v>6</v>
      </c>
      <c r="T134" s="36">
        <f t="shared" si="4"/>
        <v>31</v>
      </c>
      <c r="W134"/>
      <c r="X134" s="4"/>
      <c r="Y134" s="3"/>
      <c r="Z134" s="2"/>
      <c r="AB134" s="1"/>
      <c r="AC134" s="142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</row>
    <row r="135" spans="4:39" s="38" customFormat="1" ht="13.5">
      <c r="D135" s="49"/>
      <c r="E135" s="50"/>
      <c r="G135" s="85">
        <v>262032</v>
      </c>
      <c r="H135" s="354" t="s">
        <v>1324</v>
      </c>
      <c r="K135" s="43">
        <v>133</v>
      </c>
      <c r="M135" s="38">
        <v>38592</v>
      </c>
      <c r="N135" s="45" t="s">
        <v>435</v>
      </c>
      <c r="O135" s="43">
        <v>22</v>
      </c>
      <c r="P135" s="38" t="s">
        <v>516</v>
      </c>
      <c r="Q135" s="38" t="s">
        <v>516</v>
      </c>
      <c r="R135" s="38" t="s">
        <v>517</v>
      </c>
      <c r="S135" s="43">
        <v>6</v>
      </c>
      <c r="T135" s="36">
        <f t="shared" si="4"/>
        <v>24</v>
      </c>
      <c r="W135"/>
      <c r="X135" s="4"/>
      <c r="Y135" s="3"/>
      <c r="Z135" s="2"/>
      <c r="AB135" s="1"/>
      <c r="AC135" s="142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</row>
    <row r="136" spans="4:39" s="38" customFormat="1" ht="13.5">
      <c r="D136" s="49"/>
      <c r="E136" s="50"/>
      <c r="G136" s="85">
        <v>262033</v>
      </c>
      <c r="H136" s="354" t="s">
        <v>1306</v>
      </c>
      <c r="K136" s="43">
        <v>134</v>
      </c>
      <c r="L136" s="44" t="s">
        <v>518</v>
      </c>
      <c r="M136" s="38">
        <v>38591</v>
      </c>
      <c r="N136" s="45" t="s">
        <v>513</v>
      </c>
      <c r="O136" s="43">
        <v>57</v>
      </c>
      <c r="P136" s="38" t="s">
        <v>519</v>
      </c>
      <c r="Q136" s="38" t="s">
        <v>520</v>
      </c>
      <c r="R136" s="38" t="s">
        <v>485</v>
      </c>
      <c r="S136" s="43">
        <v>5</v>
      </c>
      <c r="T136" s="36">
        <f t="shared" si="4"/>
        <v>59</v>
      </c>
      <c r="W136"/>
      <c r="X136" s="4"/>
      <c r="Y136" s="3"/>
      <c r="Z136" s="2"/>
      <c r="AB136" s="1"/>
      <c r="AC136" s="142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</row>
    <row r="137" spans="4:39" s="38" customFormat="1" ht="13.5">
      <c r="D137" s="49"/>
      <c r="E137" s="50"/>
      <c r="G137" s="85">
        <v>262034</v>
      </c>
      <c r="H137" s="354" t="s">
        <v>1297</v>
      </c>
      <c r="K137" s="43">
        <v>135</v>
      </c>
      <c r="L137" s="44" t="s">
        <v>521</v>
      </c>
      <c r="M137" s="38">
        <v>38561</v>
      </c>
      <c r="N137" s="45" t="s">
        <v>279</v>
      </c>
      <c r="O137" s="43">
        <v>42</v>
      </c>
      <c r="P137" s="38" t="s">
        <v>522</v>
      </c>
      <c r="Q137" s="38" t="s">
        <v>522</v>
      </c>
      <c r="R137" s="38" t="s">
        <v>270</v>
      </c>
      <c r="S137" s="43">
        <v>3</v>
      </c>
      <c r="T137" s="36">
        <f t="shared" si="4"/>
        <v>44</v>
      </c>
      <c r="W137"/>
      <c r="X137" s="4"/>
      <c r="Y137" s="3"/>
      <c r="Z137" s="2"/>
      <c r="AA137" s="1"/>
      <c r="AB137" s="1"/>
      <c r="AC137" s="142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</row>
    <row r="138" spans="4:39" s="38" customFormat="1" ht="13.5">
      <c r="D138" s="49"/>
      <c r="E138" s="50"/>
      <c r="G138" s="85">
        <v>262035</v>
      </c>
      <c r="H138" s="354" t="s">
        <v>1340</v>
      </c>
      <c r="K138" s="43">
        <v>136</v>
      </c>
      <c r="L138" s="44" t="s">
        <v>504</v>
      </c>
      <c r="M138" s="38">
        <v>38592</v>
      </c>
      <c r="N138" s="45" t="s">
        <v>435</v>
      </c>
      <c r="O138" s="43">
        <v>56</v>
      </c>
      <c r="P138" s="38" t="s">
        <v>523</v>
      </c>
      <c r="Q138" s="38" t="s">
        <v>523</v>
      </c>
      <c r="R138" s="38" t="s">
        <v>460</v>
      </c>
      <c r="S138" s="43">
        <v>1</v>
      </c>
      <c r="T138" s="36">
        <f t="shared" si="4"/>
        <v>58</v>
      </c>
      <c r="W138"/>
      <c r="X138" s="4"/>
      <c r="Y138" s="3"/>
      <c r="Z138" s="2"/>
      <c r="AA138" s="1"/>
      <c r="AB138" s="1"/>
      <c r="AC138" s="142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</row>
    <row r="139" spans="4:39" s="38" customFormat="1" ht="13.5">
      <c r="D139" s="49"/>
      <c r="E139" s="50"/>
      <c r="G139" s="85">
        <v>262036</v>
      </c>
      <c r="H139" s="354" t="s">
        <v>1391</v>
      </c>
      <c r="K139" s="43">
        <v>137</v>
      </c>
      <c r="L139" s="44" t="s">
        <v>496</v>
      </c>
      <c r="M139" s="38">
        <v>38606</v>
      </c>
      <c r="N139" s="45" t="s">
        <v>524</v>
      </c>
      <c r="O139" s="43">
        <v>24</v>
      </c>
      <c r="P139" s="38" t="s">
        <v>525</v>
      </c>
      <c r="Q139" s="38" t="s">
        <v>525</v>
      </c>
      <c r="R139" s="38" t="s">
        <v>87</v>
      </c>
      <c r="S139" s="43">
        <v>1</v>
      </c>
      <c r="T139" s="36">
        <f t="shared" si="4"/>
        <v>26</v>
      </c>
      <c r="W139"/>
      <c r="X139" s="4"/>
      <c r="Y139" s="3"/>
      <c r="Z139" s="2"/>
      <c r="AA139" s="1"/>
      <c r="AB139" s="1"/>
      <c r="AC139" s="142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</row>
    <row r="140" spans="4:39" s="38" customFormat="1" ht="13.5">
      <c r="D140" s="49"/>
      <c r="E140" s="50"/>
      <c r="G140" s="85">
        <v>262037</v>
      </c>
      <c r="H140" s="354" t="s">
        <v>1392</v>
      </c>
      <c r="K140" s="43">
        <v>138</v>
      </c>
      <c r="L140" s="44" t="s">
        <v>526</v>
      </c>
      <c r="M140" s="38">
        <v>38550</v>
      </c>
      <c r="N140" s="45" t="s">
        <v>260</v>
      </c>
      <c r="O140" s="43">
        <v>24</v>
      </c>
      <c r="P140" s="38" t="s">
        <v>527</v>
      </c>
      <c r="Q140" s="38" t="s">
        <v>527</v>
      </c>
      <c r="R140" s="38" t="s">
        <v>270</v>
      </c>
      <c r="S140" s="43">
        <v>1</v>
      </c>
      <c r="T140" s="36">
        <f t="shared" si="4"/>
        <v>26</v>
      </c>
      <c r="W140"/>
      <c r="X140" s="4"/>
      <c r="Y140" s="3"/>
      <c r="Z140" s="2"/>
      <c r="AA140" s="1"/>
      <c r="AB140" s="1"/>
      <c r="AC140" s="142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</row>
    <row r="141" spans="4:39" s="38" customFormat="1" ht="13.5">
      <c r="D141" s="49"/>
      <c r="E141" s="50"/>
      <c r="G141" s="85">
        <v>262038</v>
      </c>
      <c r="H141" s="354" t="s">
        <v>1393</v>
      </c>
      <c r="K141" s="43">
        <v>139</v>
      </c>
      <c r="M141" s="38">
        <v>38605</v>
      </c>
      <c r="N141" s="45" t="s">
        <v>528</v>
      </c>
      <c r="O141" s="43">
        <v>5</v>
      </c>
      <c r="P141" s="38" t="s">
        <v>529</v>
      </c>
      <c r="Q141" s="38" t="s">
        <v>484</v>
      </c>
      <c r="R141" s="38" t="s">
        <v>485</v>
      </c>
      <c r="S141" s="43">
        <v>6</v>
      </c>
      <c r="T141" s="36">
        <f t="shared" si="4"/>
        <v>7</v>
      </c>
      <c r="W141"/>
      <c r="X141" s="4"/>
      <c r="Y141" s="3"/>
      <c r="Z141" s="2"/>
      <c r="AA141" s="1"/>
      <c r="AB141" s="1"/>
      <c r="AC141" s="142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</row>
    <row r="142" spans="4:39" s="38" customFormat="1" ht="13.5">
      <c r="D142" s="49"/>
      <c r="E142" s="50"/>
      <c r="G142" s="85">
        <v>262039</v>
      </c>
      <c r="H142" s="341" t="s">
        <v>1394</v>
      </c>
      <c r="K142" s="43">
        <v>140</v>
      </c>
      <c r="M142" s="38">
        <v>38619</v>
      </c>
      <c r="N142" s="45" t="s">
        <v>395</v>
      </c>
      <c r="O142" s="43" t="s">
        <v>135</v>
      </c>
      <c r="P142" s="38" t="s">
        <v>530</v>
      </c>
      <c r="Q142" s="38" t="s">
        <v>530</v>
      </c>
      <c r="R142" s="38" t="s">
        <v>406</v>
      </c>
      <c r="S142" s="43">
        <v>5</v>
      </c>
      <c r="T142" s="36">
        <f t="shared" si="4"/>
      </c>
      <c r="W142"/>
      <c r="X142" s="4"/>
      <c r="Y142" s="3"/>
      <c r="Z142" s="2"/>
      <c r="AA142" s="1"/>
      <c r="AB142" s="1"/>
      <c r="AC142" s="142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</row>
    <row r="143" spans="4:39" s="38" customFormat="1" ht="13.5">
      <c r="D143" s="49"/>
      <c r="E143" s="50"/>
      <c r="G143" s="85">
        <v>262040</v>
      </c>
      <c r="H143" s="341" t="s">
        <v>1395</v>
      </c>
      <c r="K143" s="43">
        <v>141</v>
      </c>
      <c r="L143" s="44" t="s">
        <v>531</v>
      </c>
      <c r="M143" s="38">
        <v>38619</v>
      </c>
      <c r="N143" s="45" t="s">
        <v>395</v>
      </c>
      <c r="O143" s="43">
        <v>39</v>
      </c>
      <c r="P143" s="38" t="s">
        <v>532</v>
      </c>
      <c r="Q143" s="38" t="s">
        <v>533</v>
      </c>
      <c r="R143" s="38" t="s">
        <v>485</v>
      </c>
      <c r="S143" s="43">
        <v>3</v>
      </c>
      <c r="T143" s="36">
        <f t="shared" si="4"/>
        <v>41</v>
      </c>
      <c r="W143"/>
      <c r="X143" s="4"/>
      <c r="Y143" s="3"/>
      <c r="Z143" s="2"/>
      <c r="AA143" s="1"/>
      <c r="AB143" s="1"/>
      <c r="AC143" s="142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</row>
    <row r="144" spans="4:39" s="38" customFormat="1" ht="13.5">
      <c r="D144" s="49"/>
      <c r="E144" s="50"/>
      <c r="G144" s="85">
        <v>262041</v>
      </c>
      <c r="H144" s="341" t="s">
        <v>1400</v>
      </c>
      <c r="K144" s="43">
        <v>142</v>
      </c>
      <c r="L144" s="44" t="s">
        <v>534</v>
      </c>
      <c r="M144" s="38">
        <v>38619</v>
      </c>
      <c r="N144" s="45" t="s">
        <v>395</v>
      </c>
      <c r="O144" s="43">
        <v>37</v>
      </c>
      <c r="P144" s="38" t="s">
        <v>535</v>
      </c>
      <c r="Q144" s="38" t="s">
        <v>535</v>
      </c>
      <c r="R144" s="38" t="s">
        <v>460</v>
      </c>
      <c r="S144" s="43">
        <v>5</v>
      </c>
      <c r="T144" s="36">
        <f t="shared" si="4"/>
        <v>39</v>
      </c>
      <c r="W144"/>
      <c r="X144" s="4"/>
      <c r="Y144" s="3"/>
      <c r="Z144" s="2"/>
      <c r="AA144" s="1"/>
      <c r="AB144" s="1"/>
      <c r="AC144" s="142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</row>
    <row r="145" spans="4:39" s="38" customFormat="1" ht="13.5">
      <c r="D145" s="49"/>
      <c r="E145" s="50"/>
      <c r="G145" s="85">
        <v>262042</v>
      </c>
      <c r="H145" s="341" t="s">
        <v>1401</v>
      </c>
      <c r="K145" s="43">
        <v>143</v>
      </c>
      <c r="O145" s="43"/>
      <c r="S145" s="43"/>
      <c r="T145" s="36">
        <f t="shared" si="4"/>
      </c>
      <c r="W145"/>
      <c r="X145" s="4"/>
      <c r="Y145" s="3"/>
      <c r="Z145" s="2"/>
      <c r="AA145" s="1"/>
      <c r="AB145" s="1"/>
      <c r="AC145" s="142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</row>
    <row r="146" spans="4:39" s="38" customFormat="1" ht="13.5">
      <c r="D146" s="49"/>
      <c r="E146" s="50"/>
      <c r="G146" s="85">
        <v>262043</v>
      </c>
      <c r="H146" s="341" t="s">
        <v>1402</v>
      </c>
      <c r="K146" s="43">
        <v>144</v>
      </c>
      <c r="L146" s="44" t="s">
        <v>536</v>
      </c>
      <c r="M146" s="38">
        <v>38626</v>
      </c>
      <c r="N146" s="45" t="s">
        <v>327</v>
      </c>
      <c r="O146" s="43">
        <v>22</v>
      </c>
      <c r="P146" s="38" t="s">
        <v>537</v>
      </c>
      <c r="Q146" s="38" t="s">
        <v>538</v>
      </c>
      <c r="R146" s="38" t="s">
        <v>270</v>
      </c>
      <c r="S146" s="43">
        <v>6</v>
      </c>
      <c r="T146" s="36">
        <f t="shared" si="4"/>
        <v>24</v>
      </c>
      <c r="W146"/>
      <c r="X146" s="4"/>
      <c r="Y146" s="3"/>
      <c r="Z146" s="2"/>
      <c r="AA146" s="1"/>
      <c r="AB146" s="1"/>
      <c r="AC146" s="142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</row>
    <row r="147" spans="4:39" s="38" customFormat="1" ht="13.5">
      <c r="D147" s="49"/>
      <c r="E147" s="50"/>
      <c r="G147" s="85">
        <v>262044</v>
      </c>
      <c r="H147" s="341" t="s">
        <v>1409</v>
      </c>
      <c r="K147" s="43">
        <v>145</v>
      </c>
      <c r="L147" s="44" t="s">
        <v>539</v>
      </c>
      <c r="M147" s="38">
        <v>38627</v>
      </c>
      <c r="N147" s="45" t="s">
        <v>540</v>
      </c>
      <c r="O147" s="43">
        <v>22</v>
      </c>
      <c r="P147" s="38" t="s">
        <v>541</v>
      </c>
      <c r="Q147" s="38" t="s">
        <v>542</v>
      </c>
      <c r="R147" s="38" t="s">
        <v>270</v>
      </c>
      <c r="S147" s="43">
        <v>6</v>
      </c>
      <c r="T147" s="36">
        <f t="shared" si="4"/>
        <v>24</v>
      </c>
      <c r="W147"/>
      <c r="X147" s="4"/>
      <c r="Y147" s="3"/>
      <c r="Z147" s="2"/>
      <c r="AA147" s="1"/>
      <c r="AB147" s="1"/>
      <c r="AC147" s="142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</row>
    <row r="148" spans="4:39" s="38" customFormat="1" ht="13.5">
      <c r="D148" s="49"/>
      <c r="E148" s="50"/>
      <c r="G148" s="85">
        <v>262045</v>
      </c>
      <c r="H148" s="341" t="s">
        <v>1455</v>
      </c>
      <c r="K148" s="43">
        <v>146</v>
      </c>
      <c r="L148" s="44" t="s">
        <v>543</v>
      </c>
      <c r="M148" s="38">
        <v>38627</v>
      </c>
      <c r="N148" s="45" t="s">
        <v>540</v>
      </c>
      <c r="O148" s="43">
        <v>22</v>
      </c>
      <c r="P148" s="38" t="s">
        <v>544</v>
      </c>
      <c r="Q148" s="38" t="s">
        <v>545</v>
      </c>
      <c r="R148" s="38" t="s">
        <v>87</v>
      </c>
      <c r="S148" s="43">
        <v>6</v>
      </c>
      <c r="T148" s="36">
        <f t="shared" si="4"/>
        <v>24</v>
      </c>
      <c r="W148"/>
      <c r="X148" s="4"/>
      <c r="Y148" s="3"/>
      <c r="Z148" s="2"/>
      <c r="AA148" s="1"/>
      <c r="AB148" s="1"/>
      <c r="AC148" s="142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</row>
    <row r="149" spans="4:39" s="38" customFormat="1" ht="13.5">
      <c r="D149" s="49"/>
      <c r="E149" s="50"/>
      <c r="G149" s="85">
        <v>262046</v>
      </c>
      <c r="H149" s="341" t="s">
        <v>1456</v>
      </c>
      <c r="K149" s="43">
        <v>147</v>
      </c>
      <c r="L149" s="44" t="s">
        <v>453</v>
      </c>
      <c r="M149" s="38">
        <v>38612</v>
      </c>
      <c r="N149" s="45" t="s">
        <v>546</v>
      </c>
      <c r="O149" s="43">
        <v>2</v>
      </c>
      <c r="P149" s="38" t="s">
        <v>455</v>
      </c>
      <c r="Q149" s="38" t="s">
        <v>456</v>
      </c>
      <c r="R149" s="38" t="s">
        <v>97</v>
      </c>
      <c r="S149" s="43">
        <v>1</v>
      </c>
      <c r="T149" s="36">
        <v>2</v>
      </c>
      <c r="W149"/>
      <c r="X149" s="4"/>
      <c r="Y149" s="3"/>
      <c r="Z149" s="2"/>
      <c r="AA149" s="1"/>
      <c r="AB149" s="1"/>
      <c r="AC149" s="142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</row>
    <row r="150" spans="4:39" s="38" customFormat="1" ht="13.5">
      <c r="D150" s="49"/>
      <c r="E150" s="50"/>
      <c r="G150" s="85">
        <v>262047</v>
      </c>
      <c r="H150" s="341" t="s">
        <v>1458</v>
      </c>
      <c r="K150" s="43">
        <v>148</v>
      </c>
      <c r="L150" s="44" t="s">
        <v>547</v>
      </c>
      <c r="M150" s="38">
        <v>38659</v>
      </c>
      <c r="N150" s="45" t="s">
        <v>548</v>
      </c>
      <c r="O150" s="43">
        <v>22</v>
      </c>
      <c r="P150" s="38" t="s">
        <v>549</v>
      </c>
      <c r="Q150" s="38" t="s">
        <v>550</v>
      </c>
      <c r="R150" s="38" t="s">
        <v>270</v>
      </c>
      <c r="S150" s="43">
        <v>1</v>
      </c>
      <c r="T150" s="36">
        <f>IF(O150="","",O150+2)</f>
        <v>24</v>
      </c>
      <c r="W150"/>
      <c r="X150" s="4"/>
      <c r="Y150" s="3"/>
      <c r="Z150" s="2"/>
      <c r="AA150" s="1"/>
      <c r="AB150" s="1"/>
      <c r="AC150" s="142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</row>
    <row r="151" spans="4:39" s="38" customFormat="1" ht="13.5">
      <c r="D151" s="49"/>
      <c r="E151" s="50"/>
      <c r="G151" s="85">
        <v>262048</v>
      </c>
      <c r="H151" s="353"/>
      <c r="K151" s="43">
        <v>149</v>
      </c>
      <c r="L151" s="44" t="s">
        <v>492</v>
      </c>
      <c r="M151" s="38">
        <v>38620</v>
      </c>
      <c r="N151" s="45" t="s">
        <v>340</v>
      </c>
      <c r="O151" s="43">
        <v>2</v>
      </c>
      <c r="P151" s="38" t="s">
        <v>551</v>
      </c>
      <c r="Q151" s="38" t="s">
        <v>551</v>
      </c>
      <c r="R151" s="38" t="s">
        <v>87</v>
      </c>
      <c r="S151" s="43">
        <v>1</v>
      </c>
      <c r="T151" s="36">
        <v>2</v>
      </c>
      <c r="W151"/>
      <c r="X151" s="4"/>
      <c r="Y151" s="3"/>
      <c r="Z151" s="2"/>
      <c r="AA151" s="1"/>
      <c r="AB151" s="1"/>
      <c r="AC151" s="142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</row>
    <row r="152" spans="4:39" s="38" customFormat="1" ht="13.5">
      <c r="D152" s="49"/>
      <c r="E152" s="50"/>
      <c r="G152" s="85">
        <v>262049</v>
      </c>
      <c r="H152" s="353"/>
      <c r="K152" s="43">
        <v>150</v>
      </c>
      <c r="L152" s="44" t="s">
        <v>552</v>
      </c>
      <c r="M152" s="38">
        <v>38648</v>
      </c>
      <c r="N152" s="45" t="s">
        <v>444</v>
      </c>
      <c r="O152" s="43"/>
      <c r="P152" s="38" t="s">
        <v>553</v>
      </c>
      <c r="Q152" s="38" t="s">
        <v>554</v>
      </c>
      <c r="R152" s="38" t="s">
        <v>270</v>
      </c>
      <c r="S152" s="43">
        <v>1</v>
      </c>
      <c r="T152" s="36">
        <f aca="true" t="shared" si="5" ref="T152:T158">IF(O152="","",O152+2)</f>
      </c>
      <c r="W152"/>
      <c r="X152" s="4"/>
      <c r="Y152" s="3"/>
      <c r="AA152" s="1"/>
      <c r="AB152" s="1"/>
      <c r="AC152" s="142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</row>
    <row r="153" spans="4:39" s="38" customFormat="1" ht="13.5">
      <c r="D153" s="49"/>
      <c r="E153" s="50"/>
      <c r="G153" s="85">
        <v>262050</v>
      </c>
      <c r="H153" s="353"/>
      <c r="K153" s="43"/>
      <c r="L153" s="44"/>
      <c r="N153" s="45"/>
      <c r="O153" s="43"/>
      <c r="S153" s="43"/>
      <c r="T153" s="36"/>
      <c r="W153"/>
      <c r="X153" s="4"/>
      <c r="Y153" s="3"/>
      <c r="AA153" s="1"/>
      <c r="AB153" s="1"/>
      <c r="AC153" s="142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</row>
    <row r="154" spans="4:39" s="38" customFormat="1" ht="13.5">
      <c r="D154" s="49"/>
      <c r="E154" s="50"/>
      <c r="G154" s="85">
        <v>262051</v>
      </c>
      <c r="H154" s="353"/>
      <c r="K154" s="43">
        <v>151</v>
      </c>
      <c r="L154" s="44" t="s">
        <v>555</v>
      </c>
      <c r="M154" s="38">
        <v>38679</v>
      </c>
      <c r="N154" s="45" t="s">
        <v>556</v>
      </c>
      <c r="O154" s="43">
        <v>15</v>
      </c>
      <c r="P154" s="38" t="s">
        <v>557</v>
      </c>
      <c r="Q154" s="38" t="s">
        <v>557</v>
      </c>
      <c r="R154" s="38" t="s">
        <v>558</v>
      </c>
      <c r="S154" s="43">
        <v>1</v>
      </c>
      <c r="T154" s="36">
        <f t="shared" si="5"/>
        <v>17</v>
      </c>
      <c r="W154"/>
      <c r="X154" s="4"/>
      <c r="Y154" s="3"/>
      <c r="Z154" s="2"/>
      <c r="AA154" s="1"/>
      <c r="AB154" s="1"/>
      <c r="AC154" s="142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</row>
    <row r="155" spans="4:39" s="38" customFormat="1" ht="13.5">
      <c r="D155" s="49"/>
      <c r="E155" s="50"/>
      <c r="G155" s="85">
        <v>262052</v>
      </c>
      <c r="H155" s="353"/>
      <c r="K155" s="43">
        <v>152</v>
      </c>
      <c r="O155" s="43"/>
      <c r="S155" s="43"/>
      <c r="T155" s="36">
        <f t="shared" si="5"/>
      </c>
      <c r="W155"/>
      <c r="X155" s="4"/>
      <c r="Y155" s="3"/>
      <c r="AA155" s="1"/>
      <c r="AB155" s="1"/>
      <c r="AC155" s="142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</row>
    <row r="156" spans="4:39" s="38" customFormat="1" ht="13.5">
      <c r="D156" s="49"/>
      <c r="E156" s="50"/>
      <c r="G156" s="85">
        <v>262053</v>
      </c>
      <c r="H156" s="353"/>
      <c r="K156" s="43">
        <v>153</v>
      </c>
      <c r="L156" s="44" t="s">
        <v>326</v>
      </c>
      <c r="M156" s="38">
        <v>38696</v>
      </c>
      <c r="N156" s="45" t="s">
        <v>559</v>
      </c>
      <c r="O156" s="43">
        <v>11</v>
      </c>
      <c r="P156" s="38" t="s">
        <v>560</v>
      </c>
      <c r="Q156" s="38" t="s">
        <v>561</v>
      </c>
      <c r="R156" s="38" t="s">
        <v>97</v>
      </c>
      <c r="S156" s="43">
        <v>1</v>
      </c>
      <c r="T156" s="36">
        <f t="shared" si="5"/>
        <v>13</v>
      </c>
      <c r="W156"/>
      <c r="X156" s="4"/>
      <c r="Y156" s="3"/>
      <c r="Z156" s="2"/>
      <c r="AA156" s="1"/>
      <c r="AB156" s="1"/>
      <c r="AC156" s="142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</row>
    <row r="157" spans="4:39" s="38" customFormat="1" ht="13.5">
      <c r="D157" s="49"/>
      <c r="E157" s="50"/>
      <c r="G157" s="85">
        <v>262054</v>
      </c>
      <c r="H157" s="353"/>
      <c r="K157" s="43">
        <v>154</v>
      </c>
      <c r="O157" s="43"/>
      <c r="S157" s="43"/>
      <c r="T157" s="36">
        <f t="shared" si="5"/>
      </c>
      <c r="W157"/>
      <c r="X157" s="4"/>
      <c r="Y157" s="3"/>
      <c r="Z157" s="2"/>
      <c r="AA157" s="1"/>
      <c r="AB157" s="1"/>
      <c r="AC157" s="142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</row>
    <row r="158" spans="4:39" s="38" customFormat="1" ht="14.25" thickBot="1">
      <c r="D158" s="49"/>
      <c r="E158" s="50"/>
      <c r="G158" s="85">
        <v>262055</v>
      </c>
      <c r="H158" s="355"/>
      <c r="K158" s="43">
        <v>155</v>
      </c>
      <c r="O158" s="43"/>
      <c r="S158" s="43"/>
      <c r="T158" s="36">
        <f t="shared" si="5"/>
      </c>
      <c r="W158"/>
      <c r="X158" s="4"/>
      <c r="Y158" s="3"/>
      <c r="Z158" s="2"/>
      <c r="AA158" s="1"/>
      <c r="AB158" s="1"/>
      <c r="AC158" s="142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</row>
    <row r="159" spans="4:39" s="38" customFormat="1" ht="14.25" thickBot="1">
      <c r="D159" s="49"/>
      <c r="E159" s="50"/>
      <c r="G159" s="85">
        <v>262056</v>
      </c>
      <c r="H159" s="355" t="s">
        <v>1298</v>
      </c>
      <c r="K159" s="43"/>
      <c r="O159" s="43"/>
      <c r="S159" s="43"/>
      <c r="T159" s="36"/>
      <c r="W159"/>
      <c r="X159" s="4"/>
      <c r="Y159" s="3"/>
      <c r="Z159" s="2"/>
      <c r="AA159" s="1"/>
      <c r="AB159" s="1"/>
      <c r="AC159" s="142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</row>
    <row r="160" spans="4:39" s="38" customFormat="1" ht="13.5">
      <c r="D160" s="49"/>
      <c r="E160" s="50"/>
      <c r="G160" s="375">
        <v>263001</v>
      </c>
      <c r="H160" s="376" t="s">
        <v>979</v>
      </c>
      <c r="K160" s="43">
        <v>156</v>
      </c>
      <c r="L160" s="44" t="s">
        <v>562</v>
      </c>
      <c r="M160" s="38">
        <v>38431</v>
      </c>
      <c r="N160" s="45" t="s">
        <v>367</v>
      </c>
      <c r="O160" s="43">
        <v>3</v>
      </c>
      <c r="P160" s="38" t="s">
        <v>455</v>
      </c>
      <c r="Q160" s="38" t="s">
        <v>456</v>
      </c>
      <c r="R160" s="38" t="s">
        <v>97</v>
      </c>
      <c r="S160" s="43">
        <v>1</v>
      </c>
      <c r="T160" s="36">
        <v>3</v>
      </c>
      <c r="W160" s="2"/>
      <c r="X160" s="4"/>
      <c r="Y160" s="3"/>
      <c r="Z160" s="2"/>
      <c r="AA160" s="1"/>
      <c r="AB160" s="1"/>
      <c r="AC160" s="142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</row>
    <row r="161" spans="4:39" s="38" customFormat="1" ht="13.5">
      <c r="D161" s="49"/>
      <c r="E161" s="50"/>
      <c r="G161" s="85">
        <v>263002</v>
      </c>
      <c r="H161" s="341" t="s">
        <v>980</v>
      </c>
      <c r="K161" s="43">
        <v>157</v>
      </c>
      <c r="O161" s="43" t="s">
        <v>135</v>
      </c>
      <c r="S161" s="43"/>
      <c r="T161" s="36">
        <f aca="true" t="shared" si="6" ref="T161:T224">IF(O161="","",O161+2)</f>
      </c>
      <c r="W161" s="2"/>
      <c r="X161" s="4"/>
      <c r="Y161" s="3"/>
      <c r="Z161" s="2"/>
      <c r="AA161" s="1"/>
      <c r="AB161" s="1"/>
      <c r="AC161" s="142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</row>
    <row r="162" spans="4:39" s="38" customFormat="1" ht="13.5">
      <c r="D162" s="49"/>
      <c r="E162" s="50"/>
      <c r="G162" s="85">
        <v>263003</v>
      </c>
      <c r="H162" s="341" t="s">
        <v>981</v>
      </c>
      <c r="K162" s="43">
        <v>158</v>
      </c>
      <c r="O162" s="43" t="s">
        <v>135</v>
      </c>
      <c r="S162" s="43"/>
      <c r="T162" s="36">
        <f t="shared" si="6"/>
      </c>
      <c r="W162" s="2"/>
      <c r="X162" s="4"/>
      <c r="Y162" s="3"/>
      <c r="Z162" s="2"/>
      <c r="AA162" s="1"/>
      <c r="AB162" s="1"/>
      <c r="AC162" s="142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</row>
    <row r="163" spans="4:39" s="38" customFormat="1" ht="13.5">
      <c r="D163" s="49"/>
      <c r="E163" s="50"/>
      <c r="G163" s="85">
        <v>263004</v>
      </c>
      <c r="H163" s="341" t="s">
        <v>982</v>
      </c>
      <c r="K163" s="43">
        <v>159</v>
      </c>
      <c r="O163" s="43" t="s">
        <v>135</v>
      </c>
      <c r="S163" s="43"/>
      <c r="T163" s="36">
        <f t="shared" si="6"/>
      </c>
      <c r="W163" s="2"/>
      <c r="X163" s="4"/>
      <c r="Y163" s="3"/>
      <c r="Z163" s="2"/>
      <c r="AA163" s="1"/>
      <c r="AB163" s="1"/>
      <c r="AC163" s="142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</row>
    <row r="164" spans="4:39" s="38" customFormat="1" ht="13.5">
      <c r="D164" s="49"/>
      <c r="E164" s="50"/>
      <c r="G164" s="85">
        <v>263005</v>
      </c>
      <c r="H164" s="341" t="s">
        <v>983</v>
      </c>
      <c r="K164" s="43">
        <v>160</v>
      </c>
      <c r="O164" s="43" t="s">
        <v>135</v>
      </c>
      <c r="S164" s="43"/>
      <c r="T164" s="36">
        <f t="shared" si="6"/>
      </c>
      <c r="W164" s="2"/>
      <c r="X164" s="4"/>
      <c r="Y164" s="3"/>
      <c r="Z164" s="2"/>
      <c r="AA164" s="1"/>
      <c r="AB164" s="1"/>
      <c r="AC164" s="142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</row>
    <row r="165" spans="4:39" s="38" customFormat="1" ht="13.5">
      <c r="D165" s="49"/>
      <c r="E165" s="50"/>
      <c r="G165" s="85">
        <v>263006</v>
      </c>
      <c r="H165" s="341" t="s">
        <v>984</v>
      </c>
      <c r="K165" s="43">
        <v>161</v>
      </c>
      <c r="M165" s="38">
        <v>38618</v>
      </c>
      <c r="N165" s="45" t="s">
        <v>563</v>
      </c>
      <c r="O165" s="43">
        <v>53</v>
      </c>
      <c r="P165" s="38" t="s">
        <v>564</v>
      </c>
      <c r="Q165" s="38" t="s">
        <v>564</v>
      </c>
      <c r="R165" s="38" t="s">
        <v>565</v>
      </c>
      <c r="S165" s="43">
        <v>1</v>
      </c>
      <c r="T165" s="36">
        <f t="shared" si="6"/>
        <v>55</v>
      </c>
      <c r="W165" s="2"/>
      <c r="X165" s="4"/>
      <c r="Y165" s="3"/>
      <c r="Z165" s="2"/>
      <c r="AA165" s="1"/>
      <c r="AB165" s="1"/>
      <c r="AC165" s="142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</row>
    <row r="166" spans="4:39" s="38" customFormat="1" ht="13.5">
      <c r="D166" s="49"/>
      <c r="E166" s="50"/>
      <c r="G166" s="85">
        <v>263007</v>
      </c>
      <c r="H166" s="341" t="s">
        <v>985</v>
      </c>
      <c r="K166" s="43">
        <v>162</v>
      </c>
      <c r="M166" s="38">
        <v>38619</v>
      </c>
      <c r="N166" s="45" t="s">
        <v>395</v>
      </c>
      <c r="O166" s="43">
        <v>53</v>
      </c>
      <c r="P166" s="38" t="s">
        <v>564</v>
      </c>
      <c r="Q166" s="38" t="s">
        <v>564</v>
      </c>
      <c r="R166" s="38" t="s">
        <v>565</v>
      </c>
      <c r="S166" s="43">
        <v>1</v>
      </c>
      <c r="T166" s="36">
        <f t="shared" si="6"/>
        <v>55</v>
      </c>
      <c r="W166" s="2"/>
      <c r="X166" s="4"/>
      <c r="Y166" s="3"/>
      <c r="Z166" s="2"/>
      <c r="AA166" s="1"/>
      <c r="AB166" s="1"/>
      <c r="AC166" s="142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</row>
    <row r="167" spans="4:39" s="38" customFormat="1" ht="13.5">
      <c r="D167" s="49"/>
      <c r="E167" s="50"/>
      <c r="G167" s="85">
        <v>263008</v>
      </c>
      <c r="H167" s="341" t="s">
        <v>986</v>
      </c>
      <c r="K167" s="43">
        <v>163</v>
      </c>
      <c r="M167" s="38">
        <v>38620</v>
      </c>
      <c r="N167" s="45" t="s">
        <v>340</v>
      </c>
      <c r="O167" s="43">
        <v>53</v>
      </c>
      <c r="P167" s="38" t="s">
        <v>564</v>
      </c>
      <c r="Q167" s="38" t="s">
        <v>564</v>
      </c>
      <c r="R167" s="38" t="s">
        <v>565</v>
      </c>
      <c r="S167" s="43">
        <v>1</v>
      </c>
      <c r="T167" s="36">
        <f t="shared" si="6"/>
        <v>55</v>
      </c>
      <c r="W167" s="2"/>
      <c r="X167" s="4"/>
      <c r="Y167" s="3"/>
      <c r="Z167" s="2"/>
      <c r="AA167" s="1"/>
      <c r="AB167" s="1"/>
      <c r="AC167" s="142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</row>
    <row r="168" spans="4:39" s="38" customFormat="1" ht="13.5">
      <c r="D168" s="49"/>
      <c r="E168" s="50"/>
      <c r="G168" s="85">
        <v>263009</v>
      </c>
      <c r="H168" s="341" t="s">
        <v>987</v>
      </c>
      <c r="K168" s="43">
        <v>164</v>
      </c>
      <c r="O168" s="43" t="s">
        <v>135</v>
      </c>
      <c r="S168" s="43"/>
      <c r="T168" s="36">
        <f t="shared" si="6"/>
      </c>
      <c r="W168" s="2"/>
      <c r="X168" s="4"/>
      <c r="Y168" s="3"/>
      <c r="Z168" s="2"/>
      <c r="AA168" s="1"/>
      <c r="AB168" s="1"/>
      <c r="AC168" s="142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</row>
    <row r="169" spans="4:39" s="38" customFormat="1" ht="13.5">
      <c r="D169" s="49"/>
      <c r="E169" s="50"/>
      <c r="G169" s="85">
        <v>263010</v>
      </c>
      <c r="H169" s="341" t="s">
        <v>988</v>
      </c>
      <c r="K169" s="43">
        <v>201</v>
      </c>
      <c r="M169" s="38">
        <v>38452</v>
      </c>
      <c r="N169" s="45" t="s">
        <v>454</v>
      </c>
      <c r="O169" s="43" t="s">
        <v>135</v>
      </c>
      <c r="P169" s="38" t="s">
        <v>566</v>
      </c>
      <c r="Q169" s="38" t="s">
        <v>567</v>
      </c>
      <c r="R169" s="38" t="s">
        <v>568</v>
      </c>
      <c r="S169" s="43">
        <v>1</v>
      </c>
      <c r="T169" s="36">
        <f t="shared" si="6"/>
      </c>
      <c r="W169" s="2"/>
      <c r="X169" s="4"/>
      <c r="Y169" s="3"/>
      <c r="Z169" s="2"/>
      <c r="AA169" s="1"/>
      <c r="AB169" s="1"/>
      <c r="AC169" s="142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</row>
    <row r="170" spans="4:39" s="38" customFormat="1" ht="13.5">
      <c r="D170" s="49"/>
      <c r="E170" s="50"/>
      <c r="G170" s="85">
        <v>263011</v>
      </c>
      <c r="H170" s="341" t="s">
        <v>989</v>
      </c>
      <c r="K170" s="43">
        <v>202</v>
      </c>
      <c r="M170" s="38">
        <v>38459</v>
      </c>
      <c r="N170" s="45" t="s">
        <v>73</v>
      </c>
      <c r="O170" s="43">
        <v>89</v>
      </c>
      <c r="P170" s="38" t="s">
        <v>569</v>
      </c>
      <c r="Q170" s="38" t="s">
        <v>570</v>
      </c>
      <c r="R170" s="38" t="s">
        <v>571</v>
      </c>
      <c r="S170" s="43">
        <v>1</v>
      </c>
      <c r="T170" s="36">
        <f t="shared" si="6"/>
        <v>91</v>
      </c>
      <c r="W170" s="2"/>
      <c r="X170" s="4"/>
      <c r="Y170" s="3"/>
      <c r="Z170" s="2"/>
      <c r="AA170" s="1"/>
      <c r="AB170" s="1"/>
      <c r="AC170" s="142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</row>
    <row r="171" spans="4:39" s="38" customFormat="1" ht="13.5">
      <c r="D171" s="49"/>
      <c r="E171" s="50"/>
      <c r="G171" s="85">
        <v>263012</v>
      </c>
      <c r="H171" s="341" t="s">
        <v>990</v>
      </c>
      <c r="K171" s="43">
        <v>203</v>
      </c>
      <c r="O171" s="43" t="s">
        <v>135</v>
      </c>
      <c r="S171" s="43"/>
      <c r="T171" s="36">
        <f t="shared" si="6"/>
      </c>
      <c r="W171" s="2"/>
      <c r="X171" s="4"/>
      <c r="Y171" s="3"/>
      <c r="Z171" s="2"/>
      <c r="AA171" s="1"/>
      <c r="AB171" s="1"/>
      <c r="AC171" s="142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</row>
    <row r="172" spans="4:39" s="38" customFormat="1" ht="13.5">
      <c r="D172" s="49"/>
      <c r="E172" s="50"/>
      <c r="G172" s="85">
        <v>263013</v>
      </c>
      <c r="H172" s="341" t="s">
        <v>991</v>
      </c>
      <c r="K172" s="43">
        <v>204</v>
      </c>
      <c r="M172" s="38">
        <v>38480</v>
      </c>
      <c r="N172" s="45" t="s">
        <v>129</v>
      </c>
      <c r="O172" s="43" t="s">
        <v>135</v>
      </c>
      <c r="P172" s="38" t="s">
        <v>572</v>
      </c>
      <c r="Q172" s="38" t="s">
        <v>573</v>
      </c>
      <c r="R172" s="38" t="s">
        <v>574</v>
      </c>
      <c r="S172" s="43">
        <v>1</v>
      </c>
      <c r="T172" s="36">
        <f t="shared" si="6"/>
      </c>
      <c r="W172" s="2"/>
      <c r="X172" s="4"/>
      <c r="Y172" s="3"/>
      <c r="Z172" s="2"/>
      <c r="AA172" s="1"/>
      <c r="AB172" s="1"/>
      <c r="AC172" s="142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</row>
    <row r="173" spans="4:39" s="38" customFormat="1" ht="13.5">
      <c r="D173" s="49"/>
      <c r="E173" s="50"/>
      <c r="G173" s="85">
        <v>263014</v>
      </c>
      <c r="H173" s="341" t="s">
        <v>992</v>
      </c>
      <c r="K173" s="43">
        <v>205</v>
      </c>
      <c r="M173" s="38">
        <v>38466</v>
      </c>
      <c r="N173" s="45" t="s">
        <v>427</v>
      </c>
      <c r="O173" s="43" t="s">
        <v>135</v>
      </c>
      <c r="P173" s="38" t="s">
        <v>575</v>
      </c>
      <c r="Q173" s="38" t="s">
        <v>576</v>
      </c>
      <c r="R173" s="38" t="s">
        <v>577</v>
      </c>
      <c r="S173" s="43">
        <v>1</v>
      </c>
      <c r="T173" s="36">
        <f t="shared" si="6"/>
      </c>
      <c r="W173" s="2"/>
      <c r="X173" s="4"/>
      <c r="Y173" s="3"/>
      <c r="Z173" s="2"/>
      <c r="AA173" s="1"/>
      <c r="AB173" s="1"/>
      <c r="AC173" s="142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</row>
    <row r="174" spans="4:39" s="38" customFormat="1" ht="13.5">
      <c r="D174" s="49"/>
      <c r="E174" s="50"/>
      <c r="G174" s="85">
        <v>263015</v>
      </c>
      <c r="H174" s="341" t="s">
        <v>993</v>
      </c>
      <c r="K174" s="43">
        <v>206</v>
      </c>
      <c r="M174" s="38">
        <v>38471</v>
      </c>
      <c r="N174" s="45" t="s">
        <v>458</v>
      </c>
      <c r="O174" s="43" t="s">
        <v>135</v>
      </c>
      <c r="P174" s="38" t="s">
        <v>578</v>
      </c>
      <c r="Q174" s="38" t="s">
        <v>578</v>
      </c>
      <c r="R174" s="38" t="s">
        <v>579</v>
      </c>
      <c r="S174" s="43">
        <v>1</v>
      </c>
      <c r="T174" s="36">
        <f t="shared" si="6"/>
      </c>
      <c r="W174" s="2"/>
      <c r="X174" s="4"/>
      <c r="Y174" s="3"/>
      <c r="Z174" s="2"/>
      <c r="AA174" s="1"/>
      <c r="AB174" s="1"/>
      <c r="AC174" s="142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</row>
    <row r="175" spans="4:39" s="38" customFormat="1" ht="13.5">
      <c r="D175" s="49"/>
      <c r="E175" s="50"/>
      <c r="G175" s="85">
        <v>263016</v>
      </c>
      <c r="H175" s="341" t="s">
        <v>994</v>
      </c>
      <c r="K175" s="43">
        <v>207</v>
      </c>
      <c r="M175" s="38">
        <v>38475</v>
      </c>
      <c r="N175" s="45" t="s">
        <v>102</v>
      </c>
      <c r="O175" s="43" t="s">
        <v>135</v>
      </c>
      <c r="P175" s="38" t="s">
        <v>580</v>
      </c>
      <c r="Q175" s="38" t="s">
        <v>580</v>
      </c>
      <c r="R175" s="38" t="s">
        <v>581</v>
      </c>
      <c r="S175" s="43">
        <v>1</v>
      </c>
      <c r="T175" s="36">
        <f t="shared" si="6"/>
      </c>
      <c r="W175" s="2"/>
      <c r="X175" s="4"/>
      <c r="Y175" s="3"/>
      <c r="Z175" s="2"/>
      <c r="AA175" s="1"/>
      <c r="AB175" s="1"/>
      <c r="AC175" s="142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</row>
    <row r="176" spans="4:39" s="38" customFormat="1" ht="13.5">
      <c r="D176" s="49"/>
      <c r="E176" s="50"/>
      <c r="G176" s="85">
        <v>263017</v>
      </c>
      <c r="H176" s="341" t="s">
        <v>995</v>
      </c>
      <c r="K176" s="43">
        <v>208</v>
      </c>
      <c r="M176" s="38">
        <v>38480</v>
      </c>
      <c r="N176" s="45" t="s">
        <v>129</v>
      </c>
      <c r="O176" s="43" t="s">
        <v>135</v>
      </c>
      <c r="P176" s="38" t="s">
        <v>582</v>
      </c>
      <c r="Q176" s="38" t="s">
        <v>582</v>
      </c>
      <c r="R176" s="38" t="s">
        <v>583</v>
      </c>
      <c r="S176" s="43">
        <v>1</v>
      </c>
      <c r="T176" s="36">
        <f t="shared" si="6"/>
      </c>
      <c r="W176" s="2"/>
      <c r="X176" s="4"/>
      <c r="Y176" s="3"/>
      <c r="Z176" s="2"/>
      <c r="AA176" s="1"/>
      <c r="AB176" s="1"/>
      <c r="AC176" s="142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</row>
    <row r="177" spans="4:39" s="38" customFormat="1" ht="13.5">
      <c r="D177" s="49"/>
      <c r="E177" s="50"/>
      <c r="G177" s="85">
        <v>263018</v>
      </c>
      <c r="H177" s="341" t="s">
        <v>996</v>
      </c>
      <c r="K177" s="43">
        <v>209</v>
      </c>
      <c r="M177" s="38">
        <v>38470</v>
      </c>
      <c r="N177" s="45" t="s">
        <v>584</v>
      </c>
      <c r="O177" s="43">
        <v>82</v>
      </c>
      <c r="P177" s="38" t="s">
        <v>585</v>
      </c>
      <c r="Q177" s="38" t="s">
        <v>586</v>
      </c>
      <c r="R177" s="38" t="s">
        <v>587</v>
      </c>
      <c r="S177" s="43">
        <v>2</v>
      </c>
      <c r="T177" s="36">
        <f t="shared" si="6"/>
        <v>84</v>
      </c>
      <c r="W177" s="2"/>
      <c r="X177" s="4"/>
      <c r="Y177" s="3"/>
      <c r="Z177" s="2"/>
      <c r="AA177" s="1"/>
      <c r="AB177" s="1"/>
      <c r="AC177" s="142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</row>
    <row r="178" spans="4:39" s="38" customFormat="1" ht="13.5">
      <c r="D178" s="49"/>
      <c r="E178" s="50"/>
      <c r="G178" s="85">
        <v>263019</v>
      </c>
      <c r="H178" s="341" t="s">
        <v>997</v>
      </c>
      <c r="K178" s="43">
        <v>210</v>
      </c>
      <c r="M178" s="38">
        <v>38479</v>
      </c>
      <c r="N178" s="45" t="s">
        <v>588</v>
      </c>
      <c r="O178" s="43" t="s">
        <v>135</v>
      </c>
      <c r="P178" s="44" t="s">
        <v>589</v>
      </c>
      <c r="Q178" s="44" t="s">
        <v>590</v>
      </c>
      <c r="R178" s="38" t="s">
        <v>591</v>
      </c>
      <c r="S178" s="43">
        <v>1</v>
      </c>
      <c r="T178" s="36">
        <f t="shared" si="6"/>
      </c>
      <c r="W178" s="2"/>
      <c r="X178" s="4"/>
      <c r="Y178" s="3"/>
      <c r="Z178" s="2"/>
      <c r="AA178" s="1"/>
      <c r="AB178" s="1"/>
      <c r="AC178" s="142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</row>
    <row r="179" spans="4:39" s="38" customFormat="1" ht="13.5">
      <c r="D179" s="49"/>
      <c r="E179" s="50"/>
      <c r="G179" s="85">
        <v>263020</v>
      </c>
      <c r="H179" s="341" t="s">
        <v>998</v>
      </c>
      <c r="K179" s="43">
        <v>211</v>
      </c>
      <c r="M179" s="38">
        <v>38485</v>
      </c>
      <c r="N179" s="45" t="s">
        <v>592</v>
      </c>
      <c r="O179" s="43">
        <v>49</v>
      </c>
      <c r="P179" s="38" t="s">
        <v>593</v>
      </c>
      <c r="Q179" s="38" t="s">
        <v>593</v>
      </c>
      <c r="R179" s="38" t="s">
        <v>594</v>
      </c>
      <c r="S179" s="43">
        <v>1</v>
      </c>
      <c r="T179" s="36">
        <f t="shared" si="6"/>
        <v>51</v>
      </c>
      <c r="W179" s="2"/>
      <c r="X179" s="4"/>
      <c r="Y179" s="3"/>
      <c r="Z179" s="2"/>
      <c r="AA179" s="1"/>
      <c r="AB179" s="1"/>
      <c r="AC179" s="142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</row>
    <row r="180" spans="4:39" s="38" customFormat="1" ht="13.5">
      <c r="D180" s="49"/>
      <c r="E180" s="50"/>
      <c r="G180" s="85">
        <v>263021</v>
      </c>
      <c r="H180" s="341" t="s">
        <v>999</v>
      </c>
      <c r="K180" s="43">
        <v>212</v>
      </c>
      <c r="M180" s="38">
        <v>38486</v>
      </c>
      <c r="N180" s="45" t="s">
        <v>595</v>
      </c>
      <c r="O180" s="43">
        <v>49</v>
      </c>
      <c r="P180" s="38" t="s">
        <v>593</v>
      </c>
      <c r="Q180" s="38" t="s">
        <v>593</v>
      </c>
      <c r="R180" s="38" t="s">
        <v>594</v>
      </c>
      <c r="S180" s="43">
        <v>1</v>
      </c>
      <c r="T180" s="36">
        <f t="shared" si="6"/>
        <v>51</v>
      </c>
      <c r="W180" s="2"/>
      <c r="X180" s="4"/>
      <c r="Y180" s="3"/>
      <c r="Z180" s="2"/>
      <c r="AA180" s="1"/>
      <c r="AB180" s="1"/>
      <c r="AC180" s="142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</row>
    <row r="181" spans="4:39" s="38" customFormat="1" ht="13.5">
      <c r="D181" s="49"/>
      <c r="E181" s="50"/>
      <c r="G181" s="85">
        <v>263022</v>
      </c>
      <c r="H181" s="341" t="s">
        <v>1000</v>
      </c>
      <c r="K181" s="43">
        <v>213</v>
      </c>
      <c r="M181" s="38">
        <v>38487</v>
      </c>
      <c r="N181" s="45" t="s">
        <v>596</v>
      </c>
      <c r="O181" s="43">
        <v>49</v>
      </c>
      <c r="P181" s="38" t="s">
        <v>593</v>
      </c>
      <c r="Q181" s="38" t="s">
        <v>593</v>
      </c>
      <c r="R181" s="38" t="s">
        <v>594</v>
      </c>
      <c r="S181" s="43">
        <v>1</v>
      </c>
      <c r="T181" s="36">
        <f t="shared" si="6"/>
        <v>51</v>
      </c>
      <c r="W181" s="2"/>
      <c r="X181" s="4"/>
      <c r="Y181" s="3"/>
      <c r="Z181" s="2"/>
      <c r="AA181" s="1"/>
      <c r="AB181" s="1"/>
      <c r="AC181" s="142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</row>
    <row r="182" spans="4:39" s="38" customFormat="1" ht="13.5">
      <c r="D182" s="49"/>
      <c r="E182" s="50"/>
      <c r="G182" s="85">
        <v>263023</v>
      </c>
      <c r="H182" s="341" t="s">
        <v>1001</v>
      </c>
      <c r="K182" s="43">
        <v>214</v>
      </c>
      <c r="O182" s="43"/>
      <c r="S182" s="43"/>
      <c r="T182" s="36">
        <f t="shared" si="6"/>
      </c>
      <c r="W182" s="2"/>
      <c r="X182" s="4"/>
      <c r="Y182" s="3"/>
      <c r="Z182" s="2"/>
      <c r="AA182" s="1"/>
      <c r="AB182" s="1"/>
      <c r="AC182" s="142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</row>
    <row r="183" spans="4:39" s="38" customFormat="1" ht="13.5">
      <c r="D183" s="49"/>
      <c r="E183" s="50"/>
      <c r="G183" s="85">
        <v>263024</v>
      </c>
      <c r="H183" s="341" t="s">
        <v>1002</v>
      </c>
      <c r="K183" s="43">
        <v>215</v>
      </c>
      <c r="M183" s="38">
        <v>38491</v>
      </c>
      <c r="N183" s="45" t="s">
        <v>597</v>
      </c>
      <c r="O183" s="43">
        <v>82</v>
      </c>
      <c r="P183" s="38" t="s">
        <v>598</v>
      </c>
      <c r="Q183" s="38" t="s">
        <v>598</v>
      </c>
      <c r="R183" s="38" t="s">
        <v>591</v>
      </c>
      <c r="S183" s="43">
        <v>2</v>
      </c>
      <c r="T183" s="36">
        <f t="shared" si="6"/>
        <v>84</v>
      </c>
      <c r="W183" s="2"/>
      <c r="X183" s="4"/>
      <c r="Y183" s="3"/>
      <c r="Z183" s="2"/>
      <c r="AA183" s="1"/>
      <c r="AB183" s="1"/>
      <c r="AC183" s="142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</row>
    <row r="184" spans="4:39" s="38" customFormat="1" ht="13.5">
      <c r="D184" s="49"/>
      <c r="E184" s="50"/>
      <c r="G184" s="85">
        <v>263025</v>
      </c>
      <c r="H184" s="341" t="s">
        <v>1003</v>
      </c>
      <c r="K184" s="43">
        <v>216</v>
      </c>
      <c r="M184" s="38">
        <v>38492</v>
      </c>
      <c r="N184" s="45" t="s">
        <v>599</v>
      </c>
      <c r="O184" s="43">
        <v>82</v>
      </c>
      <c r="P184" s="38" t="s">
        <v>598</v>
      </c>
      <c r="Q184" s="38" t="s">
        <v>598</v>
      </c>
      <c r="R184" s="38" t="s">
        <v>591</v>
      </c>
      <c r="S184" s="43">
        <v>2</v>
      </c>
      <c r="T184" s="36">
        <f t="shared" si="6"/>
        <v>84</v>
      </c>
      <c r="W184" s="2"/>
      <c r="X184" s="4"/>
      <c r="Y184" s="3"/>
      <c r="Z184" s="2"/>
      <c r="AA184" s="1"/>
      <c r="AB184" s="1"/>
      <c r="AC184" s="142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</row>
    <row r="185" spans="4:39" s="38" customFormat="1" ht="13.5">
      <c r="D185" s="49"/>
      <c r="E185" s="50"/>
      <c r="G185" s="85">
        <v>263026</v>
      </c>
      <c r="H185" s="341" t="s">
        <v>1004</v>
      </c>
      <c r="K185" s="43">
        <v>217</v>
      </c>
      <c r="M185" s="38">
        <v>38493</v>
      </c>
      <c r="N185" s="45" t="s">
        <v>141</v>
      </c>
      <c r="O185" s="43">
        <v>82</v>
      </c>
      <c r="P185" s="38" t="s">
        <v>598</v>
      </c>
      <c r="Q185" s="38" t="s">
        <v>598</v>
      </c>
      <c r="R185" s="38" t="s">
        <v>591</v>
      </c>
      <c r="S185" s="43">
        <v>2</v>
      </c>
      <c r="T185" s="36">
        <f t="shared" si="6"/>
        <v>84</v>
      </c>
      <c r="W185" s="2"/>
      <c r="X185" s="4"/>
      <c r="Y185" s="3"/>
      <c r="Z185" s="2"/>
      <c r="AA185" s="1"/>
      <c r="AB185" s="1"/>
      <c r="AC185" s="142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</row>
    <row r="186" spans="4:39" s="38" customFormat="1" ht="13.5">
      <c r="D186" s="49"/>
      <c r="E186" s="50"/>
      <c r="G186" s="85">
        <v>263027</v>
      </c>
      <c r="H186" s="341" t="s">
        <v>1005</v>
      </c>
      <c r="K186" s="43">
        <v>218</v>
      </c>
      <c r="M186" s="38">
        <v>38494</v>
      </c>
      <c r="N186" s="45" t="s">
        <v>147</v>
      </c>
      <c r="O186" s="43">
        <v>82</v>
      </c>
      <c r="P186" s="38" t="s">
        <v>598</v>
      </c>
      <c r="Q186" s="38" t="s">
        <v>598</v>
      </c>
      <c r="R186" s="38" t="s">
        <v>591</v>
      </c>
      <c r="S186" s="43">
        <v>2</v>
      </c>
      <c r="T186" s="36">
        <f t="shared" si="6"/>
        <v>84</v>
      </c>
      <c r="W186" s="2"/>
      <c r="X186" s="4"/>
      <c r="Y186" s="3"/>
      <c r="Z186" s="2"/>
      <c r="AA186" s="1"/>
      <c r="AB186" s="1"/>
      <c r="AC186" s="142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</row>
    <row r="187" spans="4:39" s="38" customFormat="1" ht="13.5">
      <c r="D187" s="49"/>
      <c r="E187" s="50"/>
      <c r="G187" s="85">
        <v>263028</v>
      </c>
      <c r="H187" s="341" t="s">
        <v>1006</v>
      </c>
      <c r="K187" s="43">
        <v>219</v>
      </c>
      <c r="M187" s="38">
        <v>38472</v>
      </c>
      <c r="N187" s="45" t="s">
        <v>600</v>
      </c>
      <c r="O187" s="43" t="s">
        <v>135</v>
      </c>
      <c r="P187" s="38" t="s">
        <v>601</v>
      </c>
      <c r="Q187" s="38" t="s">
        <v>602</v>
      </c>
      <c r="R187" s="38" t="s">
        <v>603</v>
      </c>
      <c r="S187" s="43">
        <v>1</v>
      </c>
      <c r="T187" s="36">
        <f t="shared" si="6"/>
      </c>
      <c r="W187" s="2"/>
      <c r="X187" s="4"/>
      <c r="Y187" s="3"/>
      <c r="Z187" s="2"/>
      <c r="AA187" s="1"/>
      <c r="AB187" s="1"/>
      <c r="AC187" s="142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</row>
    <row r="188" spans="4:39" s="38" customFormat="1" ht="13.5">
      <c r="D188" s="49"/>
      <c r="E188" s="50"/>
      <c r="G188" s="85">
        <v>263029</v>
      </c>
      <c r="H188" s="341" t="s">
        <v>1007</v>
      </c>
      <c r="K188" s="43">
        <v>220</v>
      </c>
      <c r="M188" s="38">
        <v>38473</v>
      </c>
      <c r="N188" s="45" t="s">
        <v>153</v>
      </c>
      <c r="O188" s="43" t="s">
        <v>135</v>
      </c>
      <c r="P188" s="38" t="s">
        <v>601</v>
      </c>
      <c r="Q188" s="38" t="s">
        <v>602</v>
      </c>
      <c r="R188" s="38" t="s">
        <v>603</v>
      </c>
      <c r="S188" s="43">
        <v>1</v>
      </c>
      <c r="T188" s="36">
        <f t="shared" si="6"/>
      </c>
      <c r="W188" s="2"/>
      <c r="X188" s="4"/>
      <c r="Y188" s="3"/>
      <c r="Z188" s="2"/>
      <c r="AA188" s="1"/>
      <c r="AB188" s="1"/>
      <c r="AC188" s="142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</row>
    <row r="189" spans="4:39" s="38" customFormat="1" ht="13.5">
      <c r="D189" s="49"/>
      <c r="E189" s="50"/>
      <c r="G189" s="85">
        <v>263030</v>
      </c>
      <c r="H189" s="341" t="s">
        <v>1008</v>
      </c>
      <c r="K189" s="43">
        <v>221</v>
      </c>
      <c r="O189" s="43"/>
      <c r="S189" s="43"/>
      <c r="T189" s="36">
        <f t="shared" si="6"/>
      </c>
      <c r="W189" s="2"/>
      <c r="X189" s="4"/>
      <c r="Y189" s="3"/>
      <c r="Z189" s="2"/>
      <c r="AA189" s="1"/>
      <c r="AB189" s="1"/>
      <c r="AC189" s="142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</row>
    <row r="190" spans="4:39" s="38" customFormat="1" ht="13.5">
      <c r="D190" s="49"/>
      <c r="E190" s="50"/>
      <c r="G190" s="85">
        <v>263031</v>
      </c>
      <c r="H190" s="341" t="s">
        <v>1009</v>
      </c>
      <c r="K190" s="43">
        <v>222</v>
      </c>
      <c r="O190" s="43"/>
      <c r="S190" s="43"/>
      <c r="T190" s="36">
        <f t="shared" si="6"/>
      </c>
      <c r="W190" s="2"/>
      <c r="X190" s="4"/>
      <c r="Y190" s="3"/>
      <c r="Z190" s="2"/>
      <c r="AA190" s="1"/>
      <c r="AB190" s="1"/>
      <c r="AC190" s="142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</row>
    <row r="191" spans="4:39" s="38" customFormat="1" ht="13.5">
      <c r="D191" s="49"/>
      <c r="E191" s="50"/>
      <c r="G191" s="85">
        <v>263032</v>
      </c>
      <c r="H191" s="341" t="s">
        <v>1010</v>
      </c>
      <c r="K191" s="43">
        <v>223</v>
      </c>
      <c r="M191" s="38">
        <v>38627</v>
      </c>
      <c r="N191" s="45" t="s">
        <v>540</v>
      </c>
      <c r="O191" s="43">
        <v>45</v>
      </c>
      <c r="P191" s="38" t="s">
        <v>604</v>
      </c>
      <c r="Q191" s="38" t="s">
        <v>605</v>
      </c>
      <c r="R191" s="38" t="s">
        <v>606</v>
      </c>
      <c r="S191" s="43">
        <v>1</v>
      </c>
      <c r="T191" s="36">
        <f t="shared" si="6"/>
        <v>47</v>
      </c>
      <c r="W191" s="2"/>
      <c r="X191" s="4"/>
      <c r="Y191" s="3"/>
      <c r="Z191" s="2"/>
      <c r="AA191" s="1"/>
      <c r="AB191" s="1"/>
      <c r="AC191" s="142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</row>
    <row r="192" spans="4:39" s="38" customFormat="1" ht="13.5">
      <c r="D192" s="49"/>
      <c r="E192" s="50"/>
      <c r="G192" s="85">
        <v>263033</v>
      </c>
      <c r="H192" s="341" t="s">
        <v>1011</v>
      </c>
      <c r="K192" s="43">
        <v>224</v>
      </c>
      <c r="M192" s="38">
        <v>38519</v>
      </c>
      <c r="N192" s="45" t="s">
        <v>607</v>
      </c>
      <c r="O192" s="43">
        <v>58</v>
      </c>
      <c r="P192" s="38" t="s">
        <v>608</v>
      </c>
      <c r="Q192" s="38" t="s">
        <v>608</v>
      </c>
      <c r="R192" s="38" t="s">
        <v>577</v>
      </c>
      <c r="S192" s="43">
        <v>3</v>
      </c>
      <c r="T192" s="36">
        <f t="shared" si="6"/>
        <v>60</v>
      </c>
      <c r="W192" s="2"/>
      <c r="X192" s="4"/>
      <c r="Y192" s="3"/>
      <c r="Z192" s="2"/>
      <c r="AA192" s="1"/>
      <c r="AB192" s="1"/>
      <c r="AC192" s="142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</row>
    <row r="193" spans="4:39" s="38" customFormat="1" ht="13.5">
      <c r="D193" s="49"/>
      <c r="E193" s="50"/>
      <c r="G193" s="85">
        <v>263034</v>
      </c>
      <c r="H193" s="341" t="s">
        <v>1012</v>
      </c>
      <c r="K193" s="43">
        <v>225</v>
      </c>
      <c r="M193" s="38">
        <v>38520</v>
      </c>
      <c r="N193" s="45" t="s">
        <v>609</v>
      </c>
      <c r="O193" s="43">
        <v>59</v>
      </c>
      <c r="P193" s="38" t="s">
        <v>608</v>
      </c>
      <c r="Q193" s="38" t="s">
        <v>608</v>
      </c>
      <c r="R193" s="38" t="s">
        <v>577</v>
      </c>
      <c r="S193" s="43">
        <v>3</v>
      </c>
      <c r="T193" s="36">
        <f t="shared" si="6"/>
        <v>61</v>
      </c>
      <c r="W193" s="2"/>
      <c r="X193" s="4"/>
      <c r="Y193" s="3"/>
      <c r="Z193" s="2"/>
      <c r="AA193" s="1"/>
      <c r="AB193" s="1"/>
      <c r="AC193" s="142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</row>
    <row r="194" spans="4:39" s="38" customFormat="1" ht="13.5">
      <c r="D194" s="49"/>
      <c r="E194" s="50"/>
      <c r="G194" s="85">
        <v>263035</v>
      </c>
      <c r="H194" s="341" t="s">
        <v>1013</v>
      </c>
      <c r="K194" s="43">
        <v>226</v>
      </c>
      <c r="M194" s="38">
        <v>38521</v>
      </c>
      <c r="N194" s="45" t="s">
        <v>218</v>
      </c>
      <c r="O194" s="43">
        <v>60</v>
      </c>
      <c r="P194" s="38" t="s">
        <v>608</v>
      </c>
      <c r="Q194" s="38" t="s">
        <v>608</v>
      </c>
      <c r="R194" s="38" t="s">
        <v>577</v>
      </c>
      <c r="S194" s="43">
        <v>3</v>
      </c>
      <c r="T194" s="36">
        <f t="shared" si="6"/>
        <v>62</v>
      </c>
      <c r="W194" s="2"/>
      <c r="X194" s="4"/>
      <c r="Y194" s="3"/>
      <c r="Z194" s="2"/>
      <c r="AA194" s="1"/>
      <c r="AB194" s="1"/>
      <c r="AC194" s="142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</row>
    <row r="195" spans="4:39" s="38" customFormat="1" ht="13.5">
      <c r="D195" s="49"/>
      <c r="E195" s="50"/>
      <c r="G195" s="85">
        <v>263036</v>
      </c>
      <c r="H195" s="341" t="s">
        <v>1014</v>
      </c>
      <c r="K195" s="43">
        <v>227</v>
      </c>
      <c r="M195" s="38">
        <v>38522</v>
      </c>
      <c r="N195" s="45" t="s">
        <v>160</v>
      </c>
      <c r="O195" s="43">
        <v>61</v>
      </c>
      <c r="P195" s="38" t="s">
        <v>608</v>
      </c>
      <c r="Q195" s="38" t="s">
        <v>608</v>
      </c>
      <c r="R195" s="38" t="s">
        <v>577</v>
      </c>
      <c r="S195" s="43">
        <v>3</v>
      </c>
      <c r="T195" s="36">
        <f t="shared" si="6"/>
        <v>63</v>
      </c>
      <c r="W195" s="2"/>
      <c r="X195" s="4"/>
      <c r="Y195" s="3"/>
      <c r="Z195" s="2"/>
      <c r="AA195" s="1"/>
      <c r="AB195" s="1"/>
      <c r="AC195" s="142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</row>
    <row r="196" spans="4:39" s="38" customFormat="1" ht="13.5">
      <c r="D196" s="49"/>
      <c r="E196" s="50"/>
      <c r="G196" s="85">
        <v>263037</v>
      </c>
      <c r="H196" s="341" t="s">
        <v>1015</v>
      </c>
      <c r="K196" s="43">
        <v>228</v>
      </c>
      <c r="M196" s="38">
        <v>38536</v>
      </c>
      <c r="N196" s="45" t="s">
        <v>242</v>
      </c>
      <c r="O196" s="43">
        <v>48</v>
      </c>
      <c r="P196" s="38" t="s">
        <v>610</v>
      </c>
      <c r="Q196" s="38" t="s">
        <v>611</v>
      </c>
      <c r="R196" s="38" t="s">
        <v>612</v>
      </c>
      <c r="S196" s="43">
        <v>1</v>
      </c>
      <c r="T196" s="36">
        <f t="shared" si="6"/>
        <v>50</v>
      </c>
      <c r="W196" s="2"/>
      <c r="X196" s="4"/>
      <c r="Y196" s="3"/>
      <c r="Z196" s="2"/>
      <c r="AA196" s="1"/>
      <c r="AB196" s="1"/>
      <c r="AC196" s="142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</row>
    <row r="197" spans="4:39" s="38" customFormat="1" ht="13.5">
      <c r="D197" s="49"/>
      <c r="E197" s="50"/>
      <c r="G197" s="85">
        <v>263038</v>
      </c>
      <c r="H197" s="341" t="s">
        <v>1016</v>
      </c>
      <c r="K197" s="43">
        <v>229</v>
      </c>
      <c r="M197" s="38">
        <v>38543</v>
      </c>
      <c r="N197" s="45" t="s">
        <v>209</v>
      </c>
      <c r="O197" s="43">
        <v>27</v>
      </c>
      <c r="P197" s="38" t="s">
        <v>613</v>
      </c>
      <c r="Q197" s="38" t="s">
        <v>613</v>
      </c>
      <c r="R197" s="38" t="s">
        <v>612</v>
      </c>
      <c r="S197" s="43">
        <v>1</v>
      </c>
      <c r="T197" s="36">
        <f t="shared" si="6"/>
        <v>29</v>
      </c>
      <c r="W197" s="2"/>
      <c r="X197" s="4"/>
      <c r="Y197" s="3"/>
      <c r="Z197" s="2"/>
      <c r="AA197" s="1"/>
      <c r="AB197" s="1"/>
      <c r="AC197" s="142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</row>
    <row r="198" spans="4:39" s="38" customFormat="1" ht="13.5">
      <c r="D198" s="49"/>
      <c r="E198" s="50"/>
      <c r="G198" s="85">
        <v>263039</v>
      </c>
      <c r="H198" s="341" t="s">
        <v>1017</v>
      </c>
      <c r="K198" s="43">
        <v>230</v>
      </c>
      <c r="O198" s="43">
        <v>19</v>
      </c>
      <c r="P198" s="38" t="s">
        <v>614</v>
      </c>
      <c r="Q198" s="38" t="s">
        <v>614</v>
      </c>
      <c r="S198" s="43">
        <v>1</v>
      </c>
      <c r="T198" s="36">
        <f t="shared" si="6"/>
        <v>21</v>
      </c>
      <c r="W198" s="2"/>
      <c r="X198" s="4"/>
      <c r="Y198" s="3"/>
      <c r="Z198" s="2"/>
      <c r="AA198" s="1"/>
      <c r="AB198" s="1"/>
      <c r="AC198" s="142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</row>
    <row r="199" spans="4:39" s="38" customFormat="1" ht="13.5">
      <c r="D199" s="49"/>
      <c r="E199" s="50"/>
      <c r="G199" s="85">
        <v>263040</v>
      </c>
      <c r="H199" s="341" t="s">
        <v>1018</v>
      </c>
      <c r="K199" s="43">
        <v>231</v>
      </c>
      <c r="O199" s="43">
        <v>19</v>
      </c>
      <c r="P199" s="38" t="s">
        <v>614</v>
      </c>
      <c r="Q199" s="38" t="s">
        <v>614</v>
      </c>
      <c r="S199" s="43">
        <v>1</v>
      </c>
      <c r="T199" s="36">
        <f t="shared" si="6"/>
        <v>21</v>
      </c>
      <c r="W199" s="2"/>
      <c r="X199" s="4"/>
      <c r="Y199" s="3"/>
      <c r="Z199" s="2"/>
      <c r="AA199" s="1"/>
      <c r="AB199" s="1"/>
      <c r="AC199" s="142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</row>
    <row r="200" spans="4:39" s="38" customFormat="1" ht="13.5">
      <c r="D200" s="49"/>
      <c r="E200" s="50"/>
      <c r="G200" s="85">
        <v>263041</v>
      </c>
      <c r="H200" s="341" t="s">
        <v>1019</v>
      </c>
      <c r="K200" s="43">
        <v>232</v>
      </c>
      <c r="O200" s="43">
        <v>19</v>
      </c>
      <c r="P200" s="38" t="s">
        <v>614</v>
      </c>
      <c r="Q200" s="38" t="s">
        <v>614</v>
      </c>
      <c r="S200" s="43">
        <v>1</v>
      </c>
      <c r="T200" s="36">
        <f t="shared" si="6"/>
        <v>21</v>
      </c>
      <c r="W200" s="2"/>
      <c r="X200" s="4"/>
      <c r="Y200" s="3"/>
      <c r="Z200" s="2"/>
      <c r="AA200" s="1"/>
      <c r="AB200" s="1"/>
      <c r="AC200" s="142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</row>
    <row r="201" spans="4:39" s="38" customFormat="1" ht="13.5">
      <c r="D201" s="49"/>
      <c r="E201" s="50"/>
      <c r="G201" s="85">
        <v>263042</v>
      </c>
      <c r="H201" s="341" t="s">
        <v>1020</v>
      </c>
      <c r="K201" s="43">
        <v>233</v>
      </c>
      <c r="M201" s="38">
        <v>38566</v>
      </c>
      <c r="N201" s="45" t="s">
        <v>615</v>
      </c>
      <c r="O201" s="43">
        <v>58</v>
      </c>
      <c r="P201" s="38" t="s">
        <v>616</v>
      </c>
      <c r="Q201" s="38" t="s">
        <v>616</v>
      </c>
      <c r="R201" s="38" t="s">
        <v>617</v>
      </c>
      <c r="S201" s="43">
        <v>3</v>
      </c>
      <c r="T201" s="36">
        <f t="shared" si="6"/>
        <v>60</v>
      </c>
      <c r="W201" s="2"/>
      <c r="X201" s="4"/>
      <c r="Y201" s="3"/>
      <c r="Z201" s="2"/>
      <c r="AA201" s="1"/>
      <c r="AB201" s="1"/>
      <c r="AC201" s="142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</row>
    <row r="202" spans="4:39" s="38" customFormat="1" ht="13.5">
      <c r="D202" s="49"/>
      <c r="E202" s="50"/>
      <c r="G202" s="85">
        <v>263043</v>
      </c>
      <c r="H202" s="341" t="s">
        <v>1021</v>
      </c>
      <c r="K202" s="43">
        <v>234</v>
      </c>
      <c r="M202" s="38">
        <v>38567</v>
      </c>
      <c r="N202" s="45" t="s">
        <v>618</v>
      </c>
      <c r="O202" s="43">
        <v>58</v>
      </c>
      <c r="P202" s="38" t="s">
        <v>616</v>
      </c>
      <c r="Q202" s="38" t="s">
        <v>616</v>
      </c>
      <c r="R202" s="38" t="s">
        <v>617</v>
      </c>
      <c r="S202" s="43">
        <v>3</v>
      </c>
      <c r="T202" s="36">
        <f t="shared" si="6"/>
        <v>60</v>
      </c>
      <c r="W202" s="2"/>
      <c r="X202" s="4"/>
      <c r="Y202" s="3"/>
      <c r="Z202" s="2"/>
      <c r="AA202" s="1"/>
      <c r="AB202" s="1"/>
      <c r="AC202" s="142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</row>
    <row r="203" spans="4:39" s="38" customFormat="1" ht="13.5">
      <c r="D203" s="49"/>
      <c r="E203" s="50"/>
      <c r="G203" s="85">
        <v>263044</v>
      </c>
      <c r="H203" s="341" t="s">
        <v>1022</v>
      </c>
      <c r="K203" s="43">
        <v>235</v>
      </c>
      <c r="M203" s="38">
        <v>38568</v>
      </c>
      <c r="N203" s="45" t="s">
        <v>619</v>
      </c>
      <c r="O203" s="43">
        <v>58</v>
      </c>
      <c r="P203" s="38" t="s">
        <v>616</v>
      </c>
      <c r="Q203" s="38" t="s">
        <v>616</v>
      </c>
      <c r="R203" s="38" t="s">
        <v>617</v>
      </c>
      <c r="S203" s="43">
        <v>3</v>
      </c>
      <c r="T203" s="36">
        <f t="shared" si="6"/>
        <v>60</v>
      </c>
      <c r="W203" s="2"/>
      <c r="X203" s="4"/>
      <c r="Y203" s="3"/>
      <c r="Z203" s="2"/>
      <c r="AA203" s="1"/>
      <c r="AB203" s="1"/>
      <c r="AC203" s="142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</row>
    <row r="204" spans="4:39" s="38" customFormat="1" ht="13.5">
      <c r="D204" s="49"/>
      <c r="E204" s="50"/>
      <c r="G204" s="85">
        <v>263045</v>
      </c>
      <c r="H204" s="341" t="s">
        <v>1023</v>
      </c>
      <c r="K204" s="43">
        <v>236</v>
      </c>
      <c r="M204" s="38">
        <v>38569</v>
      </c>
      <c r="N204" s="45" t="s">
        <v>620</v>
      </c>
      <c r="O204" s="43">
        <v>58</v>
      </c>
      <c r="P204" s="38" t="s">
        <v>616</v>
      </c>
      <c r="Q204" s="38" t="s">
        <v>616</v>
      </c>
      <c r="R204" s="38" t="s">
        <v>617</v>
      </c>
      <c r="S204" s="43">
        <v>3</v>
      </c>
      <c r="T204" s="36">
        <f t="shared" si="6"/>
        <v>60</v>
      </c>
      <c r="W204" s="2"/>
      <c r="X204" s="4"/>
      <c r="Y204" s="3"/>
      <c r="Z204" s="2"/>
      <c r="AA204" s="1"/>
      <c r="AB204" s="1"/>
      <c r="AC204" s="142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</row>
    <row r="205" spans="4:39" s="38" customFormat="1" ht="13.5">
      <c r="D205" s="49"/>
      <c r="E205" s="50"/>
      <c r="G205" s="85">
        <v>263046</v>
      </c>
      <c r="H205" s="341" t="s">
        <v>1024</v>
      </c>
      <c r="K205" s="43">
        <v>237</v>
      </c>
      <c r="M205" s="38">
        <v>38570</v>
      </c>
      <c r="N205" s="45" t="s">
        <v>509</v>
      </c>
      <c r="O205" s="43">
        <v>58</v>
      </c>
      <c r="P205" s="38" t="s">
        <v>616</v>
      </c>
      <c r="Q205" s="38" t="s">
        <v>616</v>
      </c>
      <c r="R205" s="38" t="s">
        <v>617</v>
      </c>
      <c r="S205" s="43">
        <v>3</v>
      </c>
      <c r="T205" s="36">
        <f t="shared" si="6"/>
        <v>60</v>
      </c>
      <c r="W205" s="2"/>
      <c r="X205" s="4"/>
      <c r="Y205" s="3"/>
      <c r="Z205" s="2"/>
      <c r="AA205" s="1"/>
      <c r="AB205" s="1"/>
      <c r="AC205" s="142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</row>
    <row r="206" spans="4:39" s="38" customFormat="1" ht="13.5">
      <c r="D206" s="49"/>
      <c r="E206" s="50"/>
      <c r="G206" s="85">
        <v>263047</v>
      </c>
      <c r="H206" s="341" t="s">
        <v>1025</v>
      </c>
      <c r="K206" s="43">
        <v>238</v>
      </c>
      <c r="O206" s="43">
        <v>58</v>
      </c>
      <c r="P206" s="38" t="s">
        <v>616</v>
      </c>
      <c r="Q206" s="38" t="s">
        <v>616</v>
      </c>
      <c r="S206" s="43">
        <v>3</v>
      </c>
      <c r="T206" s="36">
        <f t="shared" si="6"/>
        <v>60</v>
      </c>
      <c r="W206" s="2"/>
      <c r="X206" s="4"/>
      <c r="Y206" s="3"/>
      <c r="Z206" s="2"/>
      <c r="AA206" s="1"/>
      <c r="AB206" s="1"/>
      <c r="AC206" s="142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</row>
    <row r="207" spans="4:39" s="38" customFormat="1" ht="13.5">
      <c r="D207" s="49"/>
      <c r="E207" s="50"/>
      <c r="G207" s="85">
        <v>263048</v>
      </c>
      <c r="H207" s="341" t="s">
        <v>1026</v>
      </c>
      <c r="K207" s="43">
        <v>239</v>
      </c>
      <c r="M207" s="38">
        <v>38570</v>
      </c>
      <c r="N207" s="45" t="s">
        <v>509</v>
      </c>
      <c r="O207" s="43">
        <v>54</v>
      </c>
      <c r="P207" s="38" t="s">
        <v>621</v>
      </c>
      <c r="Q207" s="38" t="s">
        <v>621</v>
      </c>
      <c r="R207" s="38" t="s">
        <v>68</v>
      </c>
      <c r="S207" s="43">
        <v>5</v>
      </c>
      <c r="T207" s="36">
        <f t="shared" si="6"/>
        <v>56</v>
      </c>
      <c r="W207" s="2"/>
      <c r="X207" s="4"/>
      <c r="Y207" s="3"/>
      <c r="Z207" s="2"/>
      <c r="AA207" s="1"/>
      <c r="AB207" s="1"/>
      <c r="AC207" s="142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</row>
    <row r="208" spans="4:39" s="38" customFormat="1" ht="13.5">
      <c r="D208" s="49"/>
      <c r="E208" s="50"/>
      <c r="G208" s="85">
        <v>263049</v>
      </c>
      <c r="H208" s="341" t="s">
        <v>1027</v>
      </c>
      <c r="K208" s="43">
        <v>240</v>
      </c>
      <c r="M208" s="38">
        <v>38571</v>
      </c>
      <c r="N208" s="45" t="s">
        <v>507</v>
      </c>
      <c r="O208" s="43">
        <v>54</v>
      </c>
      <c r="P208" s="38" t="s">
        <v>621</v>
      </c>
      <c r="Q208" s="38" t="s">
        <v>621</v>
      </c>
      <c r="R208" s="38" t="s">
        <v>68</v>
      </c>
      <c r="S208" s="43">
        <v>5</v>
      </c>
      <c r="T208" s="36">
        <f t="shared" si="6"/>
        <v>56</v>
      </c>
      <c r="W208" s="2"/>
      <c r="X208" s="4"/>
      <c r="Y208" s="3"/>
      <c r="Z208" s="2"/>
      <c r="AA208" s="1"/>
      <c r="AB208" s="1"/>
      <c r="AC208" s="142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</row>
    <row r="209" spans="4:39" s="38" customFormat="1" ht="13.5">
      <c r="D209" s="49"/>
      <c r="E209" s="50"/>
      <c r="G209" s="85">
        <v>263050</v>
      </c>
      <c r="H209" s="341" t="s">
        <v>1028</v>
      </c>
      <c r="K209" s="43">
        <v>241</v>
      </c>
      <c r="M209" s="38">
        <v>38576</v>
      </c>
      <c r="N209" s="45" t="s">
        <v>430</v>
      </c>
      <c r="O209" s="43">
        <v>40</v>
      </c>
      <c r="P209" s="38" t="s">
        <v>622</v>
      </c>
      <c r="Q209" s="38" t="s">
        <v>622</v>
      </c>
      <c r="R209" s="38" t="s">
        <v>603</v>
      </c>
      <c r="S209" s="43">
        <v>4</v>
      </c>
      <c r="T209" s="36">
        <f t="shared" si="6"/>
        <v>42</v>
      </c>
      <c r="W209" s="2"/>
      <c r="X209" s="4"/>
      <c r="Y209" s="3"/>
      <c r="Z209" s="2"/>
      <c r="AA209" s="1"/>
      <c r="AB209" s="1"/>
      <c r="AC209" s="142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</row>
    <row r="210" spans="4:39" s="38" customFormat="1" ht="13.5">
      <c r="D210" s="49"/>
      <c r="E210" s="50"/>
      <c r="G210" s="85">
        <v>263051</v>
      </c>
      <c r="H210" s="341" t="s">
        <v>1029</v>
      </c>
      <c r="K210" s="43">
        <v>242</v>
      </c>
      <c r="M210" s="38">
        <v>38577</v>
      </c>
      <c r="N210" s="45" t="s">
        <v>623</v>
      </c>
      <c r="O210" s="43">
        <v>40</v>
      </c>
      <c r="P210" s="38" t="s">
        <v>622</v>
      </c>
      <c r="Q210" s="38" t="s">
        <v>622</v>
      </c>
      <c r="R210" s="38" t="s">
        <v>603</v>
      </c>
      <c r="S210" s="43">
        <v>4</v>
      </c>
      <c r="T210" s="36">
        <f t="shared" si="6"/>
        <v>42</v>
      </c>
      <c r="W210" s="2"/>
      <c r="X210" s="4"/>
      <c r="Y210" s="3"/>
      <c r="Z210" s="2"/>
      <c r="AA210" s="1"/>
      <c r="AB210" s="1"/>
      <c r="AC210" s="142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</row>
    <row r="211" spans="4:39" s="38" customFormat="1" ht="13.5">
      <c r="D211" s="49"/>
      <c r="E211" s="50"/>
      <c r="G211" s="85">
        <v>263052</v>
      </c>
      <c r="H211" s="341" t="s">
        <v>1030</v>
      </c>
      <c r="K211" s="43">
        <v>243</v>
      </c>
      <c r="M211" s="38">
        <v>38578</v>
      </c>
      <c r="N211" s="45" t="s">
        <v>624</v>
      </c>
      <c r="O211" s="43">
        <v>40</v>
      </c>
      <c r="P211" s="38" t="s">
        <v>622</v>
      </c>
      <c r="Q211" s="38" t="s">
        <v>622</v>
      </c>
      <c r="R211" s="38" t="s">
        <v>603</v>
      </c>
      <c r="S211" s="43">
        <v>4</v>
      </c>
      <c r="T211" s="36">
        <f t="shared" si="6"/>
        <v>42</v>
      </c>
      <c r="W211" s="2"/>
      <c r="X211" s="4"/>
      <c r="Y211" s="3"/>
      <c r="Z211" s="2"/>
      <c r="AA211" s="1"/>
      <c r="AB211" s="1"/>
      <c r="AC211" s="142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</row>
    <row r="212" spans="4:39" s="38" customFormat="1" ht="13.5">
      <c r="D212" s="49"/>
      <c r="E212" s="50"/>
      <c r="G212" s="85">
        <v>263053</v>
      </c>
      <c r="H212" s="341" t="s">
        <v>1031</v>
      </c>
      <c r="K212" s="43">
        <v>244</v>
      </c>
      <c r="O212" s="43"/>
      <c r="S212" s="43"/>
      <c r="T212" s="36">
        <f t="shared" si="6"/>
      </c>
      <c r="W212" s="2"/>
      <c r="X212" s="4"/>
      <c r="Y212" s="3"/>
      <c r="Z212" s="2"/>
      <c r="AA212" s="1"/>
      <c r="AB212" s="1"/>
      <c r="AC212" s="142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</row>
    <row r="213" spans="4:39" s="38" customFormat="1" ht="13.5">
      <c r="D213" s="49"/>
      <c r="E213" s="50"/>
      <c r="G213" s="85">
        <v>263054</v>
      </c>
      <c r="H213" s="341" t="s">
        <v>1032</v>
      </c>
      <c r="K213" s="43">
        <v>245</v>
      </c>
      <c r="M213" s="38">
        <v>38583</v>
      </c>
      <c r="N213" s="45" t="s">
        <v>625</v>
      </c>
      <c r="O213" s="43">
        <v>32</v>
      </c>
      <c r="P213" s="38" t="s">
        <v>626</v>
      </c>
      <c r="Q213" s="38" t="s">
        <v>626</v>
      </c>
      <c r="R213" s="38" t="s">
        <v>627</v>
      </c>
      <c r="S213" s="43">
        <v>5</v>
      </c>
      <c r="T213" s="36">
        <f t="shared" si="6"/>
        <v>34</v>
      </c>
      <c r="W213" s="2"/>
      <c r="X213" s="4"/>
      <c r="Y213" s="3"/>
      <c r="Z213" s="2"/>
      <c r="AA213" s="1"/>
      <c r="AB213" s="1"/>
      <c r="AC213" s="142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</row>
    <row r="214" spans="4:39" s="38" customFormat="1" ht="13.5">
      <c r="D214" s="49"/>
      <c r="E214" s="50"/>
      <c r="G214" s="85">
        <v>263055</v>
      </c>
      <c r="H214" s="341" t="s">
        <v>1033</v>
      </c>
      <c r="K214" s="43">
        <v>246</v>
      </c>
      <c r="M214" s="38">
        <v>38584</v>
      </c>
      <c r="N214" s="45" t="s">
        <v>313</v>
      </c>
      <c r="O214" s="43">
        <v>32</v>
      </c>
      <c r="P214" s="38" t="s">
        <v>626</v>
      </c>
      <c r="Q214" s="38" t="s">
        <v>626</v>
      </c>
      <c r="R214" s="38" t="s">
        <v>627</v>
      </c>
      <c r="S214" s="43">
        <v>5</v>
      </c>
      <c r="T214" s="36">
        <f t="shared" si="6"/>
        <v>34</v>
      </c>
      <c r="W214" s="2"/>
      <c r="X214" s="4"/>
      <c r="Y214" s="3"/>
      <c r="Z214" s="2"/>
      <c r="AA214" s="1"/>
      <c r="AB214" s="1"/>
      <c r="AC214" s="142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</row>
    <row r="215" spans="4:39" s="38" customFormat="1" ht="13.5">
      <c r="D215" s="49"/>
      <c r="E215" s="50"/>
      <c r="G215" s="85">
        <v>263056</v>
      </c>
      <c r="H215" s="341" t="s">
        <v>1034</v>
      </c>
      <c r="K215" s="43">
        <v>247</v>
      </c>
      <c r="M215" s="38">
        <v>38585</v>
      </c>
      <c r="N215" s="45" t="s">
        <v>301</v>
      </c>
      <c r="O215" s="43">
        <v>32</v>
      </c>
      <c r="P215" s="38" t="s">
        <v>626</v>
      </c>
      <c r="Q215" s="38" t="s">
        <v>626</v>
      </c>
      <c r="R215" s="38" t="s">
        <v>627</v>
      </c>
      <c r="S215" s="43">
        <v>5</v>
      </c>
      <c r="T215" s="36">
        <f t="shared" si="6"/>
        <v>34</v>
      </c>
      <c r="W215" s="2"/>
      <c r="X215" s="4"/>
      <c r="Y215" s="3"/>
      <c r="Z215" s="2"/>
      <c r="AA215" s="1"/>
      <c r="AB215" s="1"/>
      <c r="AC215" s="142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</row>
    <row r="216" spans="4:39" s="38" customFormat="1" ht="13.5">
      <c r="D216" s="49"/>
      <c r="E216" s="50"/>
      <c r="G216" s="85">
        <v>263057</v>
      </c>
      <c r="H216" s="341" t="s">
        <v>1035</v>
      </c>
      <c r="K216" s="43">
        <v>248</v>
      </c>
      <c r="M216" s="38">
        <v>38586</v>
      </c>
      <c r="N216" s="45" t="s">
        <v>306</v>
      </c>
      <c r="O216" s="43">
        <v>32</v>
      </c>
      <c r="P216" s="38" t="s">
        <v>626</v>
      </c>
      <c r="Q216" s="38" t="s">
        <v>626</v>
      </c>
      <c r="R216" s="38" t="s">
        <v>627</v>
      </c>
      <c r="S216" s="43">
        <v>5</v>
      </c>
      <c r="T216" s="36">
        <f t="shared" si="6"/>
        <v>34</v>
      </c>
      <c r="W216" s="2"/>
      <c r="X216" s="4"/>
      <c r="Y216" s="3"/>
      <c r="Z216" s="2"/>
      <c r="AA216" s="1"/>
      <c r="AB216" s="1"/>
      <c r="AC216" s="142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</row>
    <row r="217" spans="4:39" s="38" customFormat="1" ht="13.5">
      <c r="D217" s="49"/>
      <c r="E217" s="50"/>
      <c r="G217" s="85">
        <v>263058</v>
      </c>
      <c r="H217" s="341" t="s">
        <v>1036</v>
      </c>
      <c r="K217" s="43">
        <v>249</v>
      </c>
      <c r="M217" s="38">
        <v>38559</v>
      </c>
      <c r="N217" s="45" t="s">
        <v>628</v>
      </c>
      <c r="O217" s="43">
        <v>21</v>
      </c>
      <c r="P217" s="38" t="s">
        <v>629</v>
      </c>
      <c r="Q217" s="38" t="s">
        <v>629</v>
      </c>
      <c r="R217" s="38" t="s">
        <v>603</v>
      </c>
      <c r="S217" s="43">
        <v>6</v>
      </c>
      <c r="T217" s="36">
        <f t="shared" si="6"/>
        <v>23</v>
      </c>
      <c r="W217" s="2"/>
      <c r="X217" s="4"/>
      <c r="Y217" s="3"/>
      <c r="Z217" s="2"/>
      <c r="AA217" s="1"/>
      <c r="AB217" s="1"/>
      <c r="AC217" s="142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</row>
    <row r="218" spans="4:39" s="38" customFormat="1" ht="13.5">
      <c r="D218" s="49"/>
      <c r="E218" s="50"/>
      <c r="G218" s="85">
        <v>263059</v>
      </c>
      <c r="H218" s="341" t="s">
        <v>1037</v>
      </c>
      <c r="K218" s="43">
        <v>250</v>
      </c>
      <c r="M218" s="38">
        <v>38560</v>
      </c>
      <c r="N218" s="45" t="s">
        <v>274</v>
      </c>
      <c r="O218" s="43">
        <v>21</v>
      </c>
      <c r="P218" s="38" t="s">
        <v>629</v>
      </c>
      <c r="Q218" s="38" t="s">
        <v>629</v>
      </c>
      <c r="R218" s="38" t="s">
        <v>603</v>
      </c>
      <c r="S218" s="43">
        <v>6</v>
      </c>
      <c r="T218" s="36">
        <f t="shared" si="6"/>
        <v>23</v>
      </c>
      <c r="W218" s="2"/>
      <c r="X218" s="4"/>
      <c r="Y218" s="3"/>
      <c r="Z218" s="2"/>
      <c r="AA218" s="1"/>
      <c r="AB218" s="1"/>
      <c r="AC218" s="142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</row>
    <row r="219" spans="4:39" s="38" customFormat="1" ht="13.5">
      <c r="D219" s="49"/>
      <c r="E219" s="50"/>
      <c r="G219" s="85">
        <v>263060</v>
      </c>
      <c r="H219" s="341" t="s">
        <v>1038</v>
      </c>
      <c r="K219" s="43">
        <v>251</v>
      </c>
      <c r="M219" s="38">
        <v>38561</v>
      </c>
      <c r="N219" s="45" t="s">
        <v>279</v>
      </c>
      <c r="O219" s="43">
        <v>21</v>
      </c>
      <c r="P219" s="38" t="s">
        <v>629</v>
      </c>
      <c r="Q219" s="38" t="s">
        <v>629</v>
      </c>
      <c r="R219" s="38" t="s">
        <v>603</v>
      </c>
      <c r="S219" s="43">
        <v>6</v>
      </c>
      <c r="T219" s="36">
        <f t="shared" si="6"/>
        <v>23</v>
      </c>
      <c r="W219" s="2"/>
      <c r="X219" s="4"/>
      <c r="Y219" s="3"/>
      <c r="Z219" s="2"/>
      <c r="AA219" s="1"/>
      <c r="AB219" s="1"/>
      <c r="AC219" s="142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</row>
    <row r="220" spans="4:39" s="38" customFormat="1" ht="13.5">
      <c r="D220" s="49"/>
      <c r="E220" s="50"/>
      <c r="G220" s="85">
        <v>263061</v>
      </c>
      <c r="H220" s="341" t="s">
        <v>1039</v>
      </c>
      <c r="K220" s="43">
        <v>252</v>
      </c>
      <c r="M220" s="38">
        <v>38605</v>
      </c>
      <c r="N220" s="45" t="s">
        <v>528</v>
      </c>
      <c r="O220" s="43">
        <v>73</v>
      </c>
      <c r="P220" s="38" t="s">
        <v>630</v>
      </c>
      <c r="Q220" s="38" t="s">
        <v>630</v>
      </c>
      <c r="R220" s="38" t="s">
        <v>631</v>
      </c>
      <c r="S220" s="43">
        <v>1</v>
      </c>
      <c r="T220" s="36">
        <f t="shared" si="6"/>
        <v>75</v>
      </c>
      <c r="W220" s="2"/>
      <c r="X220" s="4"/>
      <c r="Y220" s="3"/>
      <c r="Z220" s="2"/>
      <c r="AA220" s="1"/>
      <c r="AB220" s="1"/>
      <c r="AC220" s="142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</row>
    <row r="221" spans="4:39" s="38" customFormat="1" ht="13.5">
      <c r="D221" s="49"/>
      <c r="E221" s="50"/>
      <c r="G221" s="85">
        <v>263062</v>
      </c>
      <c r="H221" s="341" t="s">
        <v>1040</v>
      </c>
      <c r="K221" s="43">
        <v>253</v>
      </c>
      <c r="M221" s="38">
        <v>38606</v>
      </c>
      <c r="N221" s="45" t="s">
        <v>524</v>
      </c>
      <c r="O221" s="43">
        <v>73</v>
      </c>
      <c r="P221" s="38" t="s">
        <v>630</v>
      </c>
      <c r="Q221" s="38" t="s">
        <v>630</v>
      </c>
      <c r="R221" s="38" t="s">
        <v>631</v>
      </c>
      <c r="S221" s="43">
        <v>1</v>
      </c>
      <c r="T221" s="36">
        <f t="shared" si="6"/>
        <v>75</v>
      </c>
      <c r="W221" s="2"/>
      <c r="X221" s="4"/>
      <c r="Y221" s="3"/>
      <c r="Z221" s="2"/>
      <c r="AA221" s="1"/>
      <c r="AB221" s="1"/>
      <c r="AC221" s="142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</row>
    <row r="222" spans="4:39" s="38" customFormat="1" ht="13.5">
      <c r="D222" s="49"/>
      <c r="E222" s="50"/>
      <c r="G222" s="85">
        <v>263063</v>
      </c>
      <c r="H222" s="341" t="s">
        <v>1041</v>
      </c>
      <c r="K222" s="43">
        <v>254</v>
      </c>
      <c r="M222" s="38">
        <v>38592</v>
      </c>
      <c r="N222" s="45" t="s">
        <v>435</v>
      </c>
      <c r="O222" s="43" t="s">
        <v>135</v>
      </c>
      <c r="P222" s="44" t="s">
        <v>632</v>
      </c>
      <c r="Q222" s="44" t="s">
        <v>632</v>
      </c>
      <c r="R222" s="38" t="s">
        <v>612</v>
      </c>
      <c r="S222" s="43">
        <v>1</v>
      </c>
      <c r="T222" s="36">
        <f t="shared" si="6"/>
      </c>
      <c r="W222" s="2"/>
      <c r="X222" s="4"/>
      <c r="Y222" s="3"/>
      <c r="Z222" s="2"/>
      <c r="AA222" s="1"/>
      <c r="AB222" s="1"/>
      <c r="AC222" s="142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</row>
    <row r="223" spans="4:39" s="38" customFormat="1" ht="13.5">
      <c r="D223" s="49"/>
      <c r="E223" s="50"/>
      <c r="G223" s="85">
        <v>263064</v>
      </c>
      <c r="H223" s="341" t="s">
        <v>1042</v>
      </c>
      <c r="K223" s="43">
        <v>255</v>
      </c>
      <c r="M223" s="38">
        <v>38534</v>
      </c>
      <c r="N223" s="45" t="s">
        <v>633</v>
      </c>
      <c r="O223" s="43">
        <v>74</v>
      </c>
      <c r="P223" s="38" t="s">
        <v>634</v>
      </c>
      <c r="Q223" s="38" t="s">
        <v>634</v>
      </c>
      <c r="R223" s="38" t="s">
        <v>603</v>
      </c>
      <c r="S223" s="43">
        <v>2</v>
      </c>
      <c r="T223" s="36">
        <f t="shared" si="6"/>
        <v>76</v>
      </c>
      <c r="W223" s="2"/>
      <c r="X223" s="4"/>
      <c r="Y223" s="3"/>
      <c r="Z223" s="2"/>
      <c r="AA223" s="1"/>
      <c r="AB223" s="1"/>
      <c r="AC223" s="142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</row>
    <row r="224" spans="4:39" s="38" customFormat="1" ht="13.5">
      <c r="D224" s="49"/>
      <c r="E224" s="50"/>
      <c r="G224" s="85">
        <v>263065</v>
      </c>
      <c r="H224" s="341" t="s">
        <v>1043</v>
      </c>
      <c r="K224" s="43">
        <v>256</v>
      </c>
      <c r="M224" s="38">
        <v>38535</v>
      </c>
      <c r="N224" s="45" t="s">
        <v>635</v>
      </c>
      <c r="O224" s="43">
        <v>74</v>
      </c>
      <c r="P224" s="38" t="s">
        <v>634</v>
      </c>
      <c r="Q224" s="38" t="s">
        <v>634</v>
      </c>
      <c r="R224" s="38" t="s">
        <v>603</v>
      </c>
      <c r="S224" s="43">
        <v>2</v>
      </c>
      <c r="T224" s="36">
        <f t="shared" si="6"/>
        <v>76</v>
      </c>
      <c r="W224" s="2"/>
      <c r="X224" s="4"/>
      <c r="Y224" s="3"/>
      <c r="Z224" s="2"/>
      <c r="AA224" s="1"/>
      <c r="AB224" s="1"/>
      <c r="AC224" s="142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</row>
    <row r="225" spans="4:39" s="38" customFormat="1" ht="13.5">
      <c r="D225" s="49"/>
      <c r="E225" s="50"/>
      <c r="G225" s="85">
        <v>263066</v>
      </c>
      <c r="H225" s="341" t="s">
        <v>1044</v>
      </c>
      <c r="K225" s="43">
        <v>257</v>
      </c>
      <c r="M225" s="38">
        <v>38536</v>
      </c>
      <c r="N225" s="45" t="s">
        <v>242</v>
      </c>
      <c r="O225" s="43">
        <v>74</v>
      </c>
      <c r="P225" s="38" t="s">
        <v>634</v>
      </c>
      <c r="Q225" s="38" t="s">
        <v>634</v>
      </c>
      <c r="R225" s="38" t="s">
        <v>603</v>
      </c>
      <c r="S225" s="43">
        <v>2</v>
      </c>
      <c r="T225" s="36">
        <f aca="true" t="shared" si="7" ref="T225:T288">IF(O225="","",O225+2)</f>
        <v>76</v>
      </c>
      <c r="W225" s="2"/>
      <c r="X225" s="4"/>
      <c r="Y225" s="3"/>
      <c r="Z225" s="2"/>
      <c r="AA225" s="1"/>
      <c r="AB225" s="1"/>
      <c r="AC225" s="142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</row>
    <row r="226" spans="4:39" s="38" customFormat="1" ht="13.5">
      <c r="D226" s="49"/>
      <c r="E226" s="50"/>
      <c r="G226" s="85">
        <v>263067</v>
      </c>
      <c r="H226" s="341" t="s">
        <v>1045</v>
      </c>
      <c r="K226" s="43">
        <v>258</v>
      </c>
      <c r="O226" s="43" t="s">
        <v>135</v>
      </c>
      <c r="S226" s="43"/>
      <c r="T226" s="36">
        <f t="shared" si="7"/>
      </c>
      <c r="W226" s="2"/>
      <c r="X226" s="4"/>
      <c r="Y226" s="3"/>
      <c r="Z226" s="2"/>
      <c r="AA226" s="1"/>
      <c r="AB226" s="1"/>
      <c r="AC226" s="142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</row>
    <row r="227" spans="4:39" s="38" customFormat="1" ht="13.5">
      <c r="D227" s="49"/>
      <c r="E227" s="50"/>
      <c r="G227" s="85">
        <v>263068</v>
      </c>
      <c r="H227" s="341" t="s">
        <v>1046</v>
      </c>
      <c r="K227" s="43">
        <v>259</v>
      </c>
      <c r="M227" s="38">
        <v>38620</v>
      </c>
      <c r="N227" s="45" t="s">
        <v>340</v>
      </c>
      <c r="O227" s="43">
        <v>30</v>
      </c>
      <c r="P227" s="38" t="s">
        <v>636</v>
      </c>
      <c r="Q227" s="38" t="s">
        <v>636</v>
      </c>
      <c r="R227" s="38" t="s">
        <v>637</v>
      </c>
      <c r="S227" s="43">
        <v>1</v>
      </c>
      <c r="T227" s="36">
        <f t="shared" si="7"/>
        <v>32</v>
      </c>
      <c r="W227" s="2"/>
      <c r="X227" s="4"/>
      <c r="Y227" s="3"/>
      <c r="Z227" s="2"/>
      <c r="AA227" s="1"/>
      <c r="AB227" s="1"/>
      <c r="AC227" s="142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</row>
    <row r="228" spans="4:39" s="38" customFormat="1" ht="13.5">
      <c r="D228" s="49"/>
      <c r="E228" s="50"/>
      <c r="G228" s="85">
        <v>263069</v>
      </c>
      <c r="H228" s="341" t="s">
        <v>1047</v>
      </c>
      <c r="K228" s="43">
        <v>260</v>
      </c>
      <c r="M228" s="38">
        <v>38613</v>
      </c>
      <c r="N228" s="45" t="s">
        <v>333</v>
      </c>
      <c r="O228" s="43">
        <v>48</v>
      </c>
      <c r="P228" s="38" t="s">
        <v>638</v>
      </c>
      <c r="Q228" s="38" t="s">
        <v>638</v>
      </c>
      <c r="R228" s="38" t="s">
        <v>639</v>
      </c>
      <c r="S228" s="43">
        <v>1</v>
      </c>
      <c r="T228" s="36">
        <f t="shared" si="7"/>
        <v>50</v>
      </c>
      <c r="W228" s="2"/>
      <c r="X228" s="4"/>
      <c r="Y228" s="3"/>
      <c r="Z228" s="2"/>
      <c r="AA228" s="1"/>
      <c r="AB228" s="1"/>
      <c r="AC228" s="142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</row>
    <row r="229" spans="4:39" s="38" customFormat="1" ht="13.5">
      <c r="D229" s="49"/>
      <c r="E229" s="50"/>
      <c r="G229" s="85">
        <v>263070</v>
      </c>
      <c r="H229" s="341" t="s">
        <v>1048</v>
      </c>
      <c r="K229" s="43">
        <v>261</v>
      </c>
      <c r="M229" s="38">
        <v>38596</v>
      </c>
      <c r="N229" s="45" t="s">
        <v>640</v>
      </c>
      <c r="O229" s="43">
        <v>67</v>
      </c>
      <c r="P229" s="38" t="s">
        <v>641</v>
      </c>
      <c r="Q229" s="38" t="s">
        <v>642</v>
      </c>
      <c r="R229" s="38" t="s">
        <v>643</v>
      </c>
      <c r="S229" s="43">
        <v>2</v>
      </c>
      <c r="T229" s="36">
        <f t="shared" si="7"/>
        <v>69</v>
      </c>
      <c r="W229" s="2"/>
      <c r="X229" s="4"/>
      <c r="Y229" s="3"/>
      <c r="Z229" s="2"/>
      <c r="AA229" s="1"/>
      <c r="AB229" s="1"/>
      <c r="AC229" s="142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</row>
    <row r="230" spans="4:39" s="38" customFormat="1" ht="13.5">
      <c r="D230" s="49"/>
      <c r="E230" s="50"/>
      <c r="G230" s="85">
        <v>263071</v>
      </c>
      <c r="H230" s="341" t="s">
        <v>1049</v>
      </c>
      <c r="K230" s="43">
        <v>262</v>
      </c>
      <c r="M230" s="38">
        <v>38614</v>
      </c>
      <c r="N230" s="45" t="s">
        <v>321</v>
      </c>
      <c r="O230" s="43" t="s">
        <v>135</v>
      </c>
      <c r="P230" s="44" t="s">
        <v>644</v>
      </c>
      <c r="Q230" s="44" t="s">
        <v>645</v>
      </c>
      <c r="R230" s="38" t="s">
        <v>646</v>
      </c>
      <c r="S230" s="43">
        <v>1</v>
      </c>
      <c r="T230" s="36">
        <f t="shared" si="7"/>
      </c>
      <c r="W230" s="2"/>
      <c r="X230" s="4"/>
      <c r="Y230" s="3"/>
      <c r="Z230" s="2"/>
      <c r="AA230" s="1"/>
      <c r="AB230" s="1"/>
      <c r="AC230" s="142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</row>
    <row r="231" spans="4:39" s="38" customFormat="1" ht="13.5">
      <c r="D231" s="49"/>
      <c r="E231" s="50"/>
      <c r="G231" s="85">
        <v>263072</v>
      </c>
      <c r="H231" s="341" t="s">
        <v>1050</v>
      </c>
      <c r="K231" s="43">
        <v>263</v>
      </c>
      <c r="L231" s="44" t="s">
        <v>647</v>
      </c>
      <c r="M231" s="38">
        <v>38611</v>
      </c>
      <c r="N231" s="45" t="s">
        <v>648</v>
      </c>
      <c r="O231" s="43">
        <v>38</v>
      </c>
      <c r="P231" s="38" t="s">
        <v>649</v>
      </c>
      <c r="Q231" s="38" t="s">
        <v>650</v>
      </c>
      <c r="R231" s="38" t="s">
        <v>651</v>
      </c>
      <c r="S231" s="43">
        <v>3</v>
      </c>
      <c r="T231" s="36">
        <f t="shared" si="7"/>
        <v>40</v>
      </c>
      <c r="W231" s="2"/>
      <c r="X231" s="4"/>
      <c r="Y231" s="3"/>
      <c r="Z231" s="2"/>
      <c r="AA231" s="1"/>
      <c r="AB231" s="1"/>
      <c r="AC231" s="142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</row>
    <row r="232" spans="4:39" s="38" customFormat="1" ht="13.5">
      <c r="D232" s="49"/>
      <c r="E232" s="50"/>
      <c r="G232" s="85">
        <v>263073</v>
      </c>
      <c r="H232" s="341" t="s">
        <v>1051</v>
      </c>
      <c r="K232" s="43">
        <v>264</v>
      </c>
      <c r="L232" s="44" t="s">
        <v>647</v>
      </c>
      <c r="M232" s="38">
        <v>38612</v>
      </c>
      <c r="N232" s="45" t="s">
        <v>546</v>
      </c>
      <c r="O232" s="43">
        <v>38</v>
      </c>
      <c r="P232" s="38" t="s">
        <v>649</v>
      </c>
      <c r="Q232" s="38" t="s">
        <v>650</v>
      </c>
      <c r="R232" s="38" t="s">
        <v>651</v>
      </c>
      <c r="S232" s="43">
        <v>3</v>
      </c>
      <c r="T232" s="36">
        <f t="shared" si="7"/>
        <v>40</v>
      </c>
      <c r="W232" s="2"/>
      <c r="X232" s="4"/>
      <c r="Y232" s="3"/>
      <c r="Z232" s="2"/>
      <c r="AA232" s="1"/>
      <c r="AB232" s="1"/>
      <c r="AC232" s="142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</row>
    <row r="233" spans="4:39" s="38" customFormat="1" ht="13.5">
      <c r="D233" s="49"/>
      <c r="E233" s="50"/>
      <c r="G233" s="85">
        <v>263074</v>
      </c>
      <c r="H233" s="341" t="s">
        <v>1052</v>
      </c>
      <c r="K233" s="43">
        <v>265</v>
      </c>
      <c r="L233" s="44" t="s">
        <v>647</v>
      </c>
      <c r="M233" s="38">
        <v>38613</v>
      </c>
      <c r="N233" s="45" t="s">
        <v>333</v>
      </c>
      <c r="O233" s="43">
        <v>38</v>
      </c>
      <c r="P233" s="38" t="s">
        <v>649</v>
      </c>
      <c r="Q233" s="38" t="s">
        <v>650</v>
      </c>
      <c r="R233" s="38" t="s">
        <v>651</v>
      </c>
      <c r="S233" s="43">
        <v>3</v>
      </c>
      <c r="T233" s="36">
        <f t="shared" si="7"/>
        <v>40</v>
      </c>
      <c r="W233" s="2"/>
      <c r="X233" s="4"/>
      <c r="Y233" s="3"/>
      <c r="Z233" s="2"/>
      <c r="AA233" s="1"/>
      <c r="AB233" s="1"/>
      <c r="AC233" s="142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</row>
    <row r="234" spans="4:39" s="38" customFormat="1" ht="13.5">
      <c r="D234" s="49"/>
      <c r="E234" s="50"/>
      <c r="G234" s="85">
        <v>263075</v>
      </c>
      <c r="H234" s="341" t="s">
        <v>1053</v>
      </c>
      <c r="K234" s="43">
        <v>266</v>
      </c>
      <c r="O234" s="43"/>
      <c r="S234" s="43"/>
      <c r="T234" s="36">
        <f t="shared" si="7"/>
      </c>
      <c r="W234" s="2"/>
      <c r="X234" s="4"/>
      <c r="Y234" s="3"/>
      <c r="Z234" s="2"/>
      <c r="AA234" s="1"/>
      <c r="AB234" s="1"/>
      <c r="AC234" s="142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</row>
    <row r="235" spans="4:39" s="38" customFormat="1" ht="13.5">
      <c r="D235" s="49"/>
      <c r="E235" s="50"/>
      <c r="G235" s="85">
        <v>263076</v>
      </c>
      <c r="H235" s="341" t="s">
        <v>1054</v>
      </c>
      <c r="K235" s="43">
        <v>267</v>
      </c>
      <c r="O235" s="43"/>
      <c r="S235" s="43"/>
      <c r="T235" s="36">
        <f t="shared" si="7"/>
      </c>
      <c r="W235" s="2"/>
      <c r="X235" s="4"/>
      <c r="Y235" s="3"/>
      <c r="Z235" s="2"/>
      <c r="AA235" s="1"/>
      <c r="AB235" s="1"/>
      <c r="AC235" s="142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</row>
    <row r="236" spans="4:39" s="38" customFormat="1" ht="13.5">
      <c r="D236" s="49"/>
      <c r="E236" s="50"/>
      <c r="G236" s="85">
        <v>263077</v>
      </c>
      <c r="H236" s="341" t="s">
        <v>1055</v>
      </c>
      <c r="K236" s="43">
        <v>268</v>
      </c>
      <c r="O236" s="43"/>
      <c r="S236" s="43"/>
      <c r="T236" s="36">
        <f t="shared" si="7"/>
      </c>
      <c r="W236" s="2"/>
      <c r="X236" s="4"/>
      <c r="Y236" s="3"/>
      <c r="Z236" s="2"/>
      <c r="AA236" s="1"/>
      <c r="AB236" s="1"/>
      <c r="AC236" s="142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</row>
    <row r="237" spans="4:39" s="38" customFormat="1" ht="13.5">
      <c r="D237" s="49"/>
      <c r="E237" s="50"/>
      <c r="G237" s="85">
        <v>263078</v>
      </c>
      <c r="H237" s="341" t="s">
        <v>1056</v>
      </c>
      <c r="K237" s="43">
        <v>269</v>
      </c>
      <c r="M237" s="38">
        <v>38528</v>
      </c>
      <c r="N237" s="45" t="s">
        <v>652</v>
      </c>
      <c r="O237" s="43">
        <v>21</v>
      </c>
      <c r="P237" s="38" t="s">
        <v>653</v>
      </c>
      <c r="Q237" s="38" t="s">
        <v>654</v>
      </c>
      <c r="R237" s="38" t="s">
        <v>655</v>
      </c>
      <c r="S237" s="43">
        <v>1</v>
      </c>
      <c r="T237" s="36">
        <f t="shared" si="7"/>
        <v>23</v>
      </c>
      <c r="W237" s="2"/>
      <c r="X237" s="4"/>
      <c r="Y237" s="3"/>
      <c r="Z237" s="2"/>
      <c r="AA237" s="1"/>
      <c r="AB237" s="1"/>
      <c r="AC237" s="142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</row>
    <row r="238" spans="4:39" s="38" customFormat="1" ht="13.5">
      <c r="D238" s="49"/>
      <c r="E238" s="50"/>
      <c r="G238" s="85">
        <v>263079</v>
      </c>
      <c r="H238" s="341" t="s">
        <v>511</v>
      </c>
      <c r="K238" s="43">
        <v>270</v>
      </c>
      <c r="M238" s="38">
        <v>38529</v>
      </c>
      <c r="N238" s="45" t="s">
        <v>187</v>
      </c>
      <c r="O238" s="43">
        <v>21</v>
      </c>
      <c r="P238" s="38" t="s">
        <v>653</v>
      </c>
      <c r="Q238" s="38" t="s">
        <v>654</v>
      </c>
      <c r="R238" s="38" t="s">
        <v>655</v>
      </c>
      <c r="S238" s="43">
        <v>1</v>
      </c>
      <c r="T238" s="36">
        <f t="shared" si="7"/>
        <v>23</v>
      </c>
      <c r="W238" s="2"/>
      <c r="X238" s="4"/>
      <c r="Y238" s="3"/>
      <c r="Z238" s="2"/>
      <c r="AA238" s="1"/>
      <c r="AB238" s="1"/>
      <c r="AC238" s="142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</row>
    <row r="239" spans="4:39" s="38" customFormat="1" ht="13.5">
      <c r="D239" s="49"/>
      <c r="E239" s="50"/>
      <c r="G239" s="85">
        <v>263080</v>
      </c>
      <c r="H239" s="341" t="s">
        <v>1057</v>
      </c>
      <c r="K239" s="43">
        <v>271</v>
      </c>
      <c r="O239" s="43"/>
      <c r="S239" s="43"/>
      <c r="T239" s="36">
        <f t="shared" si="7"/>
      </c>
      <c r="W239" s="2"/>
      <c r="X239" s="4"/>
      <c r="Y239" s="3"/>
      <c r="Z239" s="2"/>
      <c r="AA239" s="1"/>
      <c r="AB239" s="1"/>
      <c r="AC239" s="142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</row>
    <row r="240" spans="4:39" s="38" customFormat="1" ht="13.5">
      <c r="D240" s="49"/>
      <c r="E240" s="50"/>
      <c r="G240" s="85">
        <v>263081</v>
      </c>
      <c r="H240" s="341" t="s">
        <v>1058</v>
      </c>
      <c r="K240" s="43">
        <v>272</v>
      </c>
      <c r="O240" s="43"/>
      <c r="S240" s="43"/>
      <c r="T240" s="36">
        <f t="shared" si="7"/>
      </c>
      <c r="W240" s="2"/>
      <c r="X240" s="4"/>
      <c r="Y240" s="3"/>
      <c r="Z240" s="2"/>
      <c r="AA240" s="1"/>
      <c r="AB240" s="1"/>
      <c r="AC240" s="142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</row>
    <row r="241" spans="4:39" s="38" customFormat="1" ht="13.5">
      <c r="D241" s="49"/>
      <c r="E241" s="50"/>
      <c r="G241" s="85">
        <v>263082</v>
      </c>
      <c r="H241" s="341" t="s">
        <v>1059</v>
      </c>
      <c r="K241" s="43">
        <v>273</v>
      </c>
      <c r="O241" s="43"/>
      <c r="S241" s="43"/>
      <c r="T241" s="36">
        <f t="shared" si="7"/>
      </c>
      <c r="W241" s="2"/>
      <c r="X241" s="4"/>
      <c r="Y241" s="3"/>
      <c r="Z241" s="2"/>
      <c r="AA241" s="1"/>
      <c r="AB241" s="1"/>
      <c r="AC241" s="142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</row>
    <row r="242" spans="4:39" s="38" customFormat="1" ht="13.5">
      <c r="D242" s="49"/>
      <c r="E242" s="50"/>
      <c r="G242" s="85">
        <v>263083</v>
      </c>
      <c r="H242" s="341" t="s">
        <v>463</v>
      </c>
      <c r="K242" s="43">
        <v>274</v>
      </c>
      <c r="M242" s="38">
        <v>38493</v>
      </c>
      <c r="N242" s="45" t="s">
        <v>141</v>
      </c>
      <c r="O242" s="43" t="s">
        <v>135</v>
      </c>
      <c r="P242" s="38" t="s">
        <v>656</v>
      </c>
      <c r="Q242" s="38" t="s">
        <v>657</v>
      </c>
      <c r="R242" s="38" t="s">
        <v>658</v>
      </c>
      <c r="S242" s="43">
        <v>1</v>
      </c>
      <c r="T242" s="36">
        <f t="shared" si="7"/>
      </c>
      <c r="W242" s="2"/>
      <c r="X242" s="4"/>
      <c r="Y242" s="3"/>
      <c r="Z242" s="2"/>
      <c r="AA242" s="1"/>
      <c r="AB242" s="1"/>
      <c r="AC242" s="142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</row>
    <row r="243" spans="4:39" s="38" customFormat="1" ht="13.5">
      <c r="D243" s="49"/>
      <c r="E243" s="50"/>
      <c r="G243" s="85">
        <v>263084</v>
      </c>
      <c r="H243" s="341" t="s">
        <v>1060</v>
      </c>
      <c r="K243" s="43">
        <v>275</v>
      </c>
      <c r="M243" s="38">
        <v>38590</v>
      </c>
      <c r="N243" s="45" t="s">
        <v>659</v>
      </c>
      <c r="O243" s="43">
        <v>26</v>
      </c>
      <c r="P243" s="38" t="s">
        <v>660</v>
      </c>
      <c r="Q243" s="38" t="s">
        <v>661</v>
      </c>
      <c r="R243" s="38" t="s">
        <v>591</v>
      </c>
      <c r="S243" s="43">
        <v>1</v>
      </c>
      <c r="T243" s="36">
        <f t="shared" si="7"/>
        <v>28</v>
      </c>
      <c r="W243" s="2"/>
      <c r="X243" s="4"/>
      <c r="Y243" s="3"/>
      <c r="Z243" s="2"/>
      <c r="AA243" s="1"/>
      <c r="AB243" s="1"/>
      <c r="AC243" s="142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</row>
    <row r="244" spans="4:39" s="38" customFormat="1" ht="13.5">
      <c r="D244" s="49"/>
      <c r="E244" s="50"/>
      <c r="G244" s="85">
        <v>263085</v>
      </c>
      <c r="H244" s="341" t="s">
        <v>1461</v>
      </c>
      <c r="K244" s="43">
        <v>276</v>
      </c>
      <c r="M244" s="38">
        <v>38591</v>
      </c>
      <c r="N244" s="45" t="s">
        <v>513</v>
      </c>
      <c r="O244" s="43">
        <v>26</v>
      </c>
      <c r="P244" s="38" t="s">
        <v>660</v>
      </c>
      <c r="Q244" s="38" t="s">
        <v>661</v>
      </c>
      <c r="R244" s="38" t="s">
        <v>591</v>
      </c>
      <c r="S244" s="43">
        <v>1</v>
      </c>
      <c r="T244" s="36">
        <f t="shared" si="7"/>
        <v>28</v>
      </c>
      <c r="W244" s="2"/>
      <c r="X244" s="4"/>
      <c r="Y244" s="3"/>
      <c r="Z244" s="2"/>
      <c r="AA244" s="1"/>
      <c r="AB244" s="1"/>
      <c r="AC244" s="142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</row>
    <row r="245" spans="4:39" s="38" customFormat="1" ht="13.5">
      <c r="D245" s="49"/>
      <c r="E245" s="50"/>
      <c r="G245" s="85">
        <v>263086</v>
      </c>
      <c r="H245" s="341" t="s">
        <v>1061</v>
      </c>
      <c r="K245" s="43">
        <v>277</v>
      </c>
      <c r="M245" s="38">
        <v>38592</v>
      </c>
      <c r="N245" s="45" t="s">
        <v>435</v>
      </c>
      <c r="O245" s="43">
        <v>26</v>
      </c>
      <c r="P245" s="38" t="s">
        <v>660</v>
      </c>
      <c r="Q245" s="38" t="s">
        <v>661</v>
      </c>
      <c r="R245" s="38" t="s">
        <v>591</v>
      </c>
      <c r="S245" s="43">
        <v>1</v>
      </c>
      <c r="T245" s="36">
        <f t="shared" si="7"/>
        <v>28</v>
      </c>
      <c r="W245" s="2"/>
      <c r="X245" s="4"/>
      <c r="Y245" s="3"/>
      <c r="Z245" s="2"/>
      <c r="AA245" s="1"/>
      <c r="AB245" s="1"/>
      <c r="AC245" s="142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</row>
    <row r="246" spans="4:39" s="38" customFormat="1" ht="13.5">
      <c r="D246" s="49"/>
      <c r="E246" s="50"/>
      <c r="G246" s="85">
        <v>263087</v>
      </c>
      <c r="H246" s="341"/>
      <c r="K246" s="43">
        <v>278</v>
      </c>
      <c r="O246" s="43"/>
      <c r="S246" s="43"/>
      <c r="T246" s="36">
        <f t="shared" si="7"/>
      </c>
      <c r="W246" s="2"/>
      <c r="X246" s="4"/>
      <c r="Y246" s="3"/>
      <c r="Z246" s="2"/>
      <c r="AA246" s="1"/>
      <c r="AB246" s="1"/>
      <c r="AC246" s="142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</row>
    <row r="247" spans="4:39" s="38" customFormat="1" ht="13.5">
      <c r="D247" s="49"/>
      <c r="E247" s="50"/>
      <c r="G247" s="85">
        <v>263088</v>
      </c>
      <c r="H247" s="341" t="s">
        <v>1062</v>
      </c>
      <c r="K247" s="43">
        <v>279</v>
      </c>
      <c r="M247" s="38">
        <v>38633</v>
      </c>
      <c r="N247" s="45" t="s">
        <v>440</v>
      </c>
      <c r="O247" s="43">
        <v>89</v>
      </c>
      <c r="P247" s="38" t="s">
        <v>662</v>
      </c>
      <c r="Q247" s="38" t="s">
        <v>663</v>
      </c>
      <c r="R247" s="38" t="s">
        <v>664</v>
      </c>
      <c r="S247" s="43">
        <v>1</v>
      </c>
      <c r="T247" s="36">
        <f t="shared" si="7"/>
        <v>91</v>
      </c>
      <c r="W247" s="2"/>
      <c r="X247" s="4"/>
      <c r="Y247" s="3"/>
      <c r="Z247" s="2"/>
      <c r="AA247" s="1"/>
      <c r="AB247" s="1"/>
      <c r="AC247" s="142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</row>
    <row r="248" spans="4:39" s="38" customFormat="1" ht="13.5">
      <c r="D248" s="49"/>
      <c r="E248" s="50"/>
      <c r="G248" s="85">
        <v>263089</v>
      </c>
      <c r="H248" s="341" t="s">
        <v>1462</v>
      </c>
      <c r="K248" s="43">
        <v>280</v>
      </c>
      <c r="M248" s="38">
        <v>38634</v>
      </c>
      <c r="N248" s="45" t="s">
        <v>665</v>
      </c>
      <c r="O248" s="43">
        <v>89</v>
      </c>
      <c r="P248" s="38" t="s">
        <v>662</v>
      </c>
      <c r="Q248" s="38" t="s">
        <v>663</v>
      </c>
      <c r="R248" s="38" t="s">
        <v>664</v>
      </c>
      <c r="S248" s="43">
        <v>1</v>
      </c>
      <c r="T248" s="36">
        <f t="shared" si="7"/>
        <v>91</v>
      </c>
      <c r="W248" s="2"/>
      <c r="X248" s="4"/>
      <c r="Y248" s="3"/>
      <c r="Z248" s="2"/>
      <c r="AA248" s="1"/>
      <c r="AB248" s="1"/>
      <c r="AC248" s="142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</row>
    <row r="249" spans="4:39" s="38" customFormat="1" ht="13.5">
      <c r="D249" s="49"/>
      <c r="E249" s="50"/>
      <c r="G249" s="85">
        <v>263090</v>
      </c>
      <c r="H249" s="341"/>
      <c r="K249" s="43">
        <v>281</v>
      </c>
      <c r="O249" s="43"/>
      <c r="S249" s="43"/>
      <c r="T249" s="36">
        <f t="shared" si="7"/>
      </c>
      <c r="W249" s="2"/>
      <c r="X249" s="4"/>
      <c r="Y249" s="3"/>
      <c r="Z249" s="2"/>
      <c r="AA249" s="1"/>
      <c r="AB249" s="1"/>
      <c r="AC249" s="142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</row>
    <row r="250" spans="4:39" s="38" customFormat="1" ht="13.5">
      <c r="D250" s="49"/>
      <c r="E250" s="50"/>
      <c r="G250" s="85">
        <v>263091</v>
      </c>
      <c r="H250" s="341" t="s">
        <v>1063</v>
      </c>
      <c r="K250" s="43">
        <v>282</v>
      </c>
      <c r="M250" s="38">
        <v>38653</v>
      </c>
      <c r="N250" s="45" t="s">
        <v>666</v>
      </c>
      <c r="O250" s="43">
        <v>36</v>
      </c>
      <c r="P250" s="38" t="s">
        <v>667</v>
      </c>
      <c r="Q250" s="38" t="s">
        <v>668</v>
      </c>
      <c r="R250" s="38" t="s">
        <v>669</v>
      </c>
      <c r="S250" s="43">
        <v>5</v>
      </c>
      <c r="T250" s="36">
        <f t="shared" si="7"/>
        <v>38</v>
      </c>
      <c r="W250" s="2"/>
      <c r="X250" s="4"/>
      <c r="Y250" s="3"/>
      <c r="Z250" s="2"/>
      <c r="AA250" s="1"/>
      <c r="AB250" s="1"/>
      <c r="AC250" s="142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</row>
    <row r="251" spans="4:39" s="38" customFormat="1" ht="13.5">
      <c r="D251" s="49"/>
      <c r="E251" s="50"/>
      <c r="G251" s="85">
        <v>263092</v>
      </c>
      <c r="H251" s="341" t="s">
        <v>1064</v>
      </c>
      <c r="K251" s="43">
        <v>283</v>
      </c>
      <c r="M251" s="38">
        <v>38654</v>
      </c>
      <c r="N251" s="45" t="s">
        <v>670</v>
      </c>
      <c r="O251" s="43">
        <v>36</v>
      </c>
      <c r="P251" s="38" t="s">
        <v>667</v>
      </c>
      <c r="Q251" s="38" t="s">
        <v>668</v>
      </c>
      <c r="R251" s="38" t="s">
        <v>669</v>
      </c>
      <c r="S251" s="43">
        <v>5</v>
      </c>
      <c r="T251" s="36">
        <f t="shared" si="7"/>
        <v>38</v>
      </c>
      <c r="W251" s="2"/>
      <c r="X251" s="4"/>
      <c r="Y251" s="3"/>
      <c r="Z251" s="2"/>
      <c r="AA251" s="1"/>
      <c r="AB251" s="1"/>
      <c r="AC251" s="142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</row>
    <row r="252" spans="4:39" s="38" customFormat="1" ht="13.5">
      <c r="D252" s="49"/>
      <c r="E252" s="50"/>
      <c r="G252" s="85">
        <v>263093</v>
      </c>
      <c r="H252" s="341" t="s">
        <v>1065</v>
      </c>
      <c r="K252" s="43">
        <v>284</v>
      </c>
      <c r="M252" s="38">
        <v>38655</v>
      </c>
      <c r="N252" s="45" t="s">
        <v>354</v>
      </c>
      <c r="O252" s="43">
        <v>36</v>
      </c>
      <c r="P252" s="38" t="s">
        <v>667</v>
      </c>
      <c r="Q252" s="38" t="s">
        <v>668</v>
      </c>
      <c r="R252" s="38" t="s">
        <v>669</v>
      </c>
      <c r="S252" s="43">
        <v>5</v>
      </c>
      <c r="T252" s="36">
        <f t="shared" si="7"/>
        <v>38</v>
      </c>
      <c r="W252" s="2"/>
      <c r="X252" s="4"/>
      <c r="Y252" s="3"/>
      <c r="Z252" s="2"/>
      <c r="AA252" s="1"/>
      <c r="AB252" s="1"/>
      <c r="AC252" s="142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</row>
    <row r="253" spans="4:39" s="38" customFormat="1" ht="13.5">
      <c r="D253" s="49"/>
      <c r="E253" s="50"/>
      <c r="G253" s="85">
        <v>263094</v>
      </c>
      <c r="H253" s="341" t="s">
        <v>1066</v>
      </c>
      <c r="K253" s="43">
        <v>285</v>
      </c>
      <c r="M253" s="38">
        <v>38643</v>
      </c>
      <c r="N253" s="45" t="s">
        <v>671</v>
      </c>
      <c r="O253" s="43">
        <v>42</v>
      </c>
      <c r="P253" s="38" t="s">
        <v>672</v>
      </c>
      <c r="Q253" s="38" t="s">
        <v>672</v>
      </c>
      <c r="R253" s="38" t="s">
        <v>673</v>
      </c>
      <c r="S253" s="43">
        <v>2</v>
      </c>
      <c r="T253" s="36">
        <f t="shared" si="7"/>
        <v>44</v>
      </c>
      <c r="W253" s="2"/>
      <c r="X253" s="4"/>
      <c r="Y253" s="3"/>
      <c r="Z253" s="2"/>
      <c r="AA253" s="1"/>
      <c r="AB253" s="1"/>
      <c r="AC253" s="142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</row>
    <row r="254" spans="4:39" s="38" customFormat="1" ht="13.5">
      <c r="D254" s="49"/>
      <c r="E254" s="50"/>
      <c r="G254" s="85">
        <v>263095</v>
      </c>
      <c r="H254" s="341" t="s">
        <v>1067</v>
      </c>
      <c r="K254" s="43">
        <v>286</v>
      </c>
      <c r="M254" s="38">
        <v>38644</v>
      </c>
      <c r="N254" s="45" t="s">
        <v>674</v>
      </c>
      <c r="O254" s="43">
        <v>42</v>
      </c>
      <c r="P254" s="38" t="s">
        <v>672</v>
      </c>
      <c r="Q254" s="38" t="s">
        <v>672</v>
      </c>
      <c r="R254" s="38" t="s">
        <v>673</v>
      </c>
      <c r="S254" s="43">
        <v>2</v>
      </c>
      <c r="T254" s="36">
        <f t="shared" si="7"/>
        <v>44</v>
      </c>
      <c r="W254" s="2"/>
      <c r="X254" s="4"/>
      <c r="Y254" s="3"/>
      <c r="Z254" s="2"/>
      <c r="AA254" s="1"/>
      <c r="AB254" s="1"/>
      <c r="AC254" s="142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</row>
    <row r="255" spans="4:39" s="38" customFormat="1" ht="13.5">
      <c r="D255" s="49"/>
      <c r="E255" s="50"/>
      <c r="G255" s="85">
        <v>263096</v>
      </c>
      <c r="H255" s="341" t="s">
        <v>1068</v>
      </c>
      <c r="K255" s="43">
        <v>287</v>
      </c>
      <c r="M255" s="38">
        <v>38645</v>
      </c>
      <c r="N255" s="45" t="s">
        <v>675</v>
      </c>
      <c r="O255" s="43">
        <v>42</v>
      </c>
      <c r="P255" s="38" t="s">
        <v>672</v>
      </c>
      <c r="Q255" s="38" t="s">
        <v>672</v>
      </c>
      <c r="R255" s="38" t="s">
        <v>673</v>
      </c>
      <c r="S255" s="43">
        <v>2</v>
      </c>
      <c r="T255" s="36">
        <f t="shared" si="7"/>
        <v>44</v>
      </c>
      <c r="W255" s="2"/>
      <c r="X255" s="4"/>
      <c r="Y255" s="3"/>
      <c r="Z255" s="2"/>
      <c r="AA255" s="1"/>
      <c r="AB255" s="1"/>
      <c r="AC255" s="142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</row>
    <row r="256" spans="4:39" s="38" customFormat="1" ht="13.5">
      <c r="D256" s="49"/>
      <c r="E256" s="50"/>
      <c r="G256" s="85">
        <v>263098</v>
      </c>
      <c r="H256" s="341" t="s">
        <v>1069</v>
      </c>
      <c r="K256" s="43">
        <v>288</v>
      </c>
      <c r="M256" s="38">
        <v>38646</v>
      </c>
      <c r="N256" s="45" t="s">
        <v>676</v>
      </c>
      <c r="O256" s="43">
        <v>42</v>
      </c>
      <c r="P256" s="38" t="s">
        <v>672</v>
      </c>
      <c r="Q256" s="38" t="s">
        <v>672</v>
      </c>
      <c r="R256" s="38" t="s">
        <v>673</v>
      </c>
      <c r="S256" s="43">
        <v>2</v>
      </c>
      <c r="T256" s="36">
        <f t="shared" si="7"/>
        <v>44</v>
      </c>
      <c r="W256" s="2"/>
      <c r="X256" s="4"/>
      <c r="Y256" s="3"/>
      <c r="Z256" s="2"/>
      <c r="AA256" s="1"/>
      <c r="AB256" s="1"/>
      <c r="AC256" s="142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</row>
    <row r="257" spans="4:39" s="38" customFormat="1" ht="13.5">
      <c r="D257" s="49"/>
      <c r="E257" s="50"/>
      <c r="G257" s="85">
        <v>263099</v>
      </c>
      <c r="H257" s="341" t="s">
        <v>1070</v>
      </c>
      <c r="K257" s="43">
        <v>289</v>
      </c>
      <c r="M257" s="38">
        <v>38648</v>
      </c>
      <c r="N257" s="45" t="s">
        <v>444</v>
      </c>
      <c r="O257" s="43">
        <v>60</v>
      </c>
      <c r="P257" s="38" t="s">
        <v>677</v>
      </c>
      <c r="Q257" s="38" t="s">
        <v>677</v>
      </c>
      <c r="R257" s="38" t="s">
        <v>678</v>
      </c>
      <c r="S257" s="43">
        <v>1</v>
      </c>
      <c r="T257" s="36">
        <f t="shared" si="7"/>
        <v>62</v>
      </c>
      <c r="W257" s="2"/>
      <c r="X257" s="4"/>
      <c r="Y257" s="3"/>
      <c r="Z257" s="2"/>
      <c r="AA257" s="1"/>
      <c r="AB257" s="1"/>
      <c r="AC257" s="142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</row>
    <row r="258" spans="4:39" s="38" customFormat="1" ht="13.5">
      <c r="D258" s="49"/>
      <c r="E258" s="50"/>
      <c r="G258" s="85">
        <v>263100</v>
      </c>
      <c r="H258" s="341" t="s">
        <v>1282</v>
      </c>
      <c r="K258" s="43">
        <v>290</v>
      </c>
      <c r="M258" s="38">
        <v>38649</v>
      </c>
      <c r="N258" s="45" t="s">
        <v>679</v>
      </c>
      <c r="O258" s="43">
        <v>60</v>
      </c>
      <c r="P258" s="38" t="s">
        <v>677</v>
      </c>
      <c r="Q258" s="38" t="s">
        <v>677</v>
      </c>
      <c r="R258" s="38" t="s">
        <v>678</v>
      </c>
      <c r="S258" s="43">
        <v>1</v>
      </c>
      <c r="T258" s="36">
        <f t="shared" si="7"/>
        <v>62</v>
      </c>
      <c r="W258" s="2"/>
      <c r="X258" s="4"/>
      <c r="Y258" s="3"/>
      <c r="Z258" s="2"/>
      <c r="AA258" s="1"/>
      <c r="AB258" s="1"/>
      <c r="AC258" s="142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</row>
    <row r="259" spans="4:39" s="38" customFormat="1" ht="13.5">
      <c r="D259" s="49"/>
      <c r="E259" s="50"/>
      <c r="G259" s="385">
        <v>263101</v>
      </c>
      <c r="H259" s="377" t="s">
        <v>1386</v>
      </c>
      <c r="K259" s="43">
        <v>291</v>
      </c>
      <c r="M259" s="38">
        <v>38650</v>
      </c>
      <c r="N259" s="45" t="s">
        <v>680</v>
      </c>
      <c r="O259" s="43">
        <v>60</v>
      </c>
      <c r="P259" s="38" t="s">
        <v>677</v>
      </c>
      <c r="Q259" s="38" t="s">
        <v>677</v>
      </c>
      <c r="R259" s="38" t="s">
        <v>678</v>
      </c>
      <c r="S259" s="43">
        <v>1</v>
      </c>
      <c r="T259" s="36">
        <f t="shared" si="7"/>
        <v>62</v>
      </c>
      <c r="W259" s="2"/>
      <c r="X259" s="4"/>
      <c r="Y259" s="3"/>
      <c r="Z259" s="2"/>
      <c r="AA259" s="1"/>
      <c r="AB259" s="1"/>
      <c r="AC259" s="142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</row>
    <row r="260" spans="4:39" s="38" customFormat="1" ht="13.5">
      <c r="D260" s="49"/>
      <c r="E260" s="50"/>
      <c r="G260" s="378">
        <v>263101</v>
      </c>
      <c r="H260" s="361" t="s">
        <v>1280</v>
      </c>
      <c r="K260" s="43">
        <v>292</v>
      </c>
      <c r="M260" s="38">
        <v>38651</v>
      </c>
      <c r="N260" s="45" t="s">
        <v>681</v>
      </c>
      <c r="O260" s="43">
        <v>60</v>
      </c>
      <c r="P260" s="38" t="s">
        <v>677</v>
      </c>
      <c r="Q260" s="38" t="s">
        <v>677</v>
      </c>
      <c r="R260" s="38" t="s">
        <v>678</v>
      </c>
      <c r="S260" s="43">
        <v>1</v>
      </c>
      <c r="T260" s="36">
        <f t="shared" si="7"/>
        <v>62</v>
      </c>
      <c r="W260" s="2"/>
      <c r="X260" s="4"/>
      <c r="Y260" s="3"/>
      <c r="Z260" s="2"/>
      <c r="AA260" s="1"/>
      <c r="AB260" s="1"/>
      <c r="AC260" s="142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</row>
    <row r="261" spans="4:39" s="38" customFormat="1" ht="14.25" thickBot="1">
      <c r="D261" s="49"/>
      <c r="E261" s="50"/>
      <c r="G261" s="340">
        <v>263101</v>
      </c>
      <c r="H261" s="357" t="s">
        <v>1430</v>
      </c>
      <c r="K261" s="43">
        <v>293</v>
      </c>
      <c r="M261" s="38">
        <v>38652</v>
      </c>
      <c r="N261" s="45" t="s">
        <v>682</v>
      </c>
      <c r="O261" s="43">
        <v>60</v>
      </c>
      <c r="P261" s="38" t="s">
        <v>677</v>
      </c>
      <c r="Q261" s="38" t="s">
        <v>677</v>
      </c>
      <c r="R261" s="38" t="s">
        <v>678</v>
      </c>
      <c r="S261" s="43">
        <v>1</v>
      </c>
      <c r="T261" s="36">
        <f t="shared" si="7"/>
        <v>62</v>
      </c>
      <c r="W261" s="2"/>
      <c r="X261" s="4"/>
      <c r="Y261" s="3"/>
      <c r="Z261" s="2"/>
      <c r="AA261" s="1"/>
      <c r="AB261" s="1"/>
      <c r="AC261" s="142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</row>
    <row r="262" spans="4:39" s="38" customFormat="1" ht="13.5">
      <c r="D262" s="49"/>
      <c r="E262" s="50"/>
      <c r="G262" s="325">
        <v>264001</v>
      </c>
      <c r="H262" s="351" t="s">
        <v>1071</v>
      </c>
      <c r="K262" s="43">
        <v>294</v>
      </c>
      <c r="M262" s="38">
        <v>38655</v>
      </c>
      <c r="N262" s="45" t="s">
        <v>354</v>
      </c>
      <c r="O262" s="43">
        <v>41</v>
      </c>
      <c r="P262" s="38" t="s">
        <v>683</v>
      </c>
      <c r="Q262" s="38" t="s">
        <v>684</v>
      </c>
      <c r="R262" s="38" t="s">
        <v>685</v>
      </c>
      <c r="S262" s="43">
        <v>4</v>
      </c>
      <c r="T262" s="36">
        <f t="shared" si="7"/>
        <v>43</v>
      </c>
      <c r="W262" s="2"/>
      <c r="X262" s="4"/>
      <c r="Y262" s="3"/>
      <c r="Z262" s="2"/>
      <c r="AA262" s="1"/>
      <c r="AB262" s="1"/>
      <c r="AC262" s="142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</row>
    <row r="263" spans="4:39" s="38" customFormat="1" ht="13.5">
      <c r="D263" s="49"/>
      <c r="E263" s="50"/>
      <c r="G263" s="85">
        <v>264002</v>
      </c>
      <c r="H263" s="341" t="s">
        <v>1072</v>
      </c>
      <c r="K263" s="43">
        <v>295</v>
      </c>
      <c r="M263" s="38">
        <v>38655</v>
      </c>
      <c r="N263" s="45" t="s">
        <v>354</v>
      </c>
      <c r="O263" s="43">
        <v>44</v>
      </c>
      <c r="P263" s="38" t="s">
        <v>686</v>
      </c>
      <c r="Q263" s="38" t="s">
        <v>686</v>
      </c>
      <c r="R263" s="38" t="s">
        <v>687</v>
      </c>
      <c r="S263" s="43">
        <v>1</v>
      </c>
      <c r="T263" s="36">
        <f t="shared" si="7"/>
        <v>46</v>
      </c>
      <c r="W263" s="2"/>
      <c r="X263" s="4"/>
      <c r="Y263" s="3"/>
      <c r="Z263" s="2"/>
      <c r="AA263" s="1"/>
      <c r="AB263" s="1"/>
      <c r="AC263" s="142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</row>
    <row r="264" spans="4:39" s="38" customFormat="1" ht="13.5">
      <c r="D264" s="49"/>
      <c r="E264" s="50"/>
      <c r="G264" s="85">
        <v>264003</v>
      </c>
      <c r="H264" s="341" t="s">
        <v>1073</v>
      </c>
      <c r="K264" s="43">
        <v>296</v>
      </c>
      <c r="O264" s="43"/>
      <c r="S264" s="43"/>
      <c r="T264" s="36">
        <f t="shared" si="7"/>
      </c>
      <c r="W264" s="2"/>
      <c r="X264" s="4"/>
      <c r="Y264" s="3"/>
      <c r="Z264" s="2"/>
      <c r="AA264" s="1"/>
      <c r="AB264" s="1"/>
      <c r="AC264" s="142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</row>
    <row r="265" spans="4:39" s="38" customFormat="1" ht="13.5">
      <c r="D265" s="49"/>
      <c r="E265" s="50"/>
      <c r="G265" s="85">
        <v>264004</v>
      </c>
      <c r="H265" s="341" t="s">
        <v>1074</v>
      </c>
      <c r="K265" s="43">
        <v>297</v>
      </c>
      <c r="M265" s="38">
        <v>38659</v>
      </c>
      <c r="N265" s="45" t="s">
        <v>548</v>
      </c>
      <c r="O265" s="43">
        <v>24</v>
      </c>
      <c r="P265" s="38" t="s">
        <v>688</v>
      </c>
      <c r="Q265" s="38" t="s">
        <v>688</v>
      </c>
      <c r="R265" s="38" t="s">
        <v>689</v>
      </c>
      <c r="S265" s="43">
        <v>1</v>
      </c>
      <c r="T265" s="36">
        <f t="shared" si="7"/>
        <v>26</v>
      </c>
      <c r="W265" s="2"/>
      <c r="X265" s="4"/>
      <c r="Y265" s="3"/>
      <c r="Z265" s="2"/>
      <c r="AA265" s="1"/>
      <c r="AB265" s="1"/>
      <c r="AC265" s="142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</row>
    <row r="266" spans="4:39" s="38" customFormat="1" ht="13.5">
      <c r="D266" s="49"/>
      <c r="E266" s="50"/>
      <c r="G266" s="85">
        <v>264005</v>
      </c>
      <c r="H266" s="341" t="s">
        <v>1075</v>
      </c>
      <c r="K266" s="43">
        <v>298</v>
      </c>
      <c r="M266" s="38">
        <v>38676</v>
      </c>
      <c r="N266" s="45" t="s">
        <v>690</v>
      </c>
      <c r="O266" s="43" t="s">
        <v>135</v>
      </c>
      <c r="P266" s="44" t="s">
        <v>691</v>
      </c>
      <c r="Q266" s="44" t="s">
        <v>692</v>
      </c>
      <c r="R266" s="38" t="s">
        <v>693</v>
      </c>
      <c r="S266" s="43">
        <v>1</v>
      </c>
      <c r="T266" s="36">
        <f t="shared" si="7"/>
      </c>
      <c r="W266" s="2"/>
      <c r="X266" s="4"/>
      <c r="Y266" s="3"/>
      <c r="Z266" s="2"/>
      <c r="AA266" s="1"/>
      <c r="AB266" s="1"/>
      <c r="AC266" s="142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</row>
    <row r="267" spans="4:39" s="38" customFormat="1" ht="13.5">
      <c r="D267" s="49"/>
      <c r="E267" s="50"/>
      <c r="G267" s="85">
        <v>264006</v>
      </c>
      <c r="H267" s="341" t="s">
        <v>1076</v>
      </c>
      <c r="K267" s="43">
        <v>299</v>
      </c>
      <c r="M267" s="38">
        <v>38690</v>
      </c>
      <c r="N267" s="45" t="s">
        <v>451</v>
      </c>
      <c r="O267" s="43">
        <v>59</v>
      </c>
      <c r="P267" s="38" t="s">
        <v>694</v>
      </c>
      <c r="Q267" s="38" t="s">
        <v>695</v>
      </c>
      <c r="R267" s="38" t="s">
        <v>696</v>
      </c>
      <c r="S267" s="43">
        <v>1</v>
      </c>
      <c r="T267" s="36">
        <f t="shared" si="7"/>
        <v>61</v>
      </c>
      <c r="W267" s="2"/>
      <c r="X267" s="4"/>
      <c r="Y267" s="3"/>
      <c r="Z267" s="2"/>
      <c r="AA267" s="1"/>
      <c r="AB267" s="1"/>
      <c r="AC267" s="142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</row>
    <row r="268" spans="4:39" s="38" customFormat="1" ht="13.5">
      <c r="D268" s="49"/>
      <c r="E268" s="50"/>
      <c r="G268" s="85">
        <v>264007</v>
      </c>
      <c r="H268" s="341" t="s">
        <v>1077</v>
      </c>
      <c r="K268" s="43">
        <v>300</v>
      </c>
      <c r="M268" s="38">
        <v>38709</v>
      </c>
      <c r="N268" s="45" t="s">
        <v>697</v>
      </c>
      <c r="O268" s="43">
        <v>24</v>
      </c>
      <c r="P268" s="38" t="s">
        <v>698</v>
      </c>
      <c r="Q268" s="38" t="s">
        <v>698</v>
      </c>
      <c r="R268" s="38" t="s">
        <v>678</v>
      </c>
      <c r="S268" s="43">
        <v>1</v>
      </c>
      <c r="T268" s="36">
        <f t="shared" si="7"/>
        <v>26</v>
      </c>
      <c r="W268" s="2"/>
      <c r="X268" s="4"/>
      <c r="Y268" s="3"/>
      <c r="Z268" s="2"/>
      <c r="AA268" s="1"/>
      <c r="AB268" s="1"/>
      <c r="AC268" s="142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</row>
    <row r="269" spans="4:39" s="38" customFormat="1" ht="13.5">
      <c r="D269" s="49"/>
      <c r="E269" s="50"/>
      <c r="G269" s="85">
        <v>264008</v>
      </c>
      <c r="H269" s="341" t="s">
        <v>1078</v>
      </c>
      <c r="K269" s="43">
        <v>301</v>
      </c>
      <c r="M269" s="38">
        <v>38704</v>
      </c>
      <c r="N269" s="45" t="s">
        <v>699</v>
      </c>
      <c r="O269" s="43">
        <v>36</v>
      </c>
      <c r="P269" s="38" t="s">
        <v>700</v>
      </c>
      <c r="Q269" s="38" t="s">
        <v>701</v>
      </c>
      <c r="R269" s="38" t="s">
        <v>702</v>
      </c>
      <c r="S269" s="43">
        <v>1</v>
      </c>
      <c r="T269" s="36">
        <f t="shared" si="7"/>
        <v>38</v>
      </c>
      <c r="W269" s="2"/>
      <c r="X269" s="4"/>
      <c r="Y269" s="3"/>
      <c r="Z269" s="2"/>
      <c r="AA269" s="1"/>
      <c r="AB269" s="1"/>
      <c r="AC269" s="142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</row>
    <row r="270" spans="4:39" s="38" customFormat="1" ht="13.5">
      <c r="D270" s="49"/>
      <c r="E270" s="50"/>
      <c r="G270" s="85">
        <v>264009</v>
      </c>
      <c r="H270" s="341" t="s">
        <v>1079</v>
      </c>
      <c r="K270" s="43">
        <v>302</v>
      </c>
      <c r="O270" s="43"/>
      <c r="S270" s="43"/>
      <c r="T270" s="36">
        <f t="shared" si="7"/>
      </c>
      <c r="W270" s="2"/>
      <c r="X270" s="4"/>
      <c r="Y270" s="3"/>
      <c r="Z270" s="2"/>
      <c r="AA270" s="1"/>
      <c r="AB270" s="1"/>
      <c r="AC270" s="142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</row>
    <row r="271" spans="4:39" s="38" customFormat="1" ht="13.5">
      <c r="D271" s="49"/>
      <c r="E271" s="50"/>
      <c r="G271" s="85">
        <v>264010</v>
      </c>
      <c r="H271" s="341" t="s">
        <v>1080</v>
      </c>
      <c r="K271" s="43">
        <v>303</v>
      </c>
      <c r="M271" s="38">
        <v>38683</v>
      </c>
      <c r="N271" s="45" t="s">
        <v>703</v>
      </c>
      <c r="O271" s="43">
        <v>25</v>
      </c>
      <c r="P271" s="38" t="s">
        <v>704</v>
      </c>
      <c r="Q271" s="38" t="s">
        <v>705</v>
      </c>
      <c r="R271" s="38" t="s">
        <v>577</v>
      </c>
      <c r="S271" s="43">
        <v>1</v>
      </c>
      <c r="T271" s="36">
        <f t="shared" si="7"/>
        <v>27</v>
      </c>
      <c r="W271" s="2"/>
      <c r="X271" s="4"/>
      <c r="Y271" s="3"/>
      <c r="Z271" s="2"/>
      <c r="AA271" s="1"/>
      <c r="AB271" s="1"/>
      <c r="AC271" s="142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</row>
    <row r="272" spans="4:39" s="38" customFormat="1" ht="13.5">
      <c r="D272" s="49"/>
      <c r="E272" s="50"/>
      <c r="G272" s="85">
        <v>264011</v>
      </c>
      <c r="H272" s="341" t="s">
        <v>1081</v>
      </c>
      <c r="K272" s="43">
        <v>304</v>
      </c>
      <c r="O272" s="43" t="s">
        <v>135</v>
      </c>
      <c r="P272" s="38" t="s">
        <v>706</v>
      </c>
      <c r="Q272" s="38" t="s">
        <v>707</v>
      </c>
      <c r="R272" s="38" t="s">
        <v>577</v>
      </c>
      <c r="S272" s="43">
        <v>1</v>
      </c>
      <c r="T272" s="36">
        <f t="shared" si="7"/>
      </c>
      <c r="W272" s="2"/>
      <c r="X272" s="4"/>
      <c r="Y272" s="3"/>
      <c r="Z272" s="2"/>
      <c r="AA272" s="1"/>
      <c r="AB272" s="1"/>
      <c r="AC272" s="142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</row>
    <row r="273" spans="4:39" s="38" customFormat="1" ht="13.5">
      <c r="D273" s="49"/>
      <c r="E273" s="50"/>
      <c r="G273" s="85">
        <v>264012</v>
      </c>
      <c r="H273" s="341" t="s">
        <v>1082</v>
      </c>
      <c r="K273" s="43">
        <v>305</v>
      </c>
      <c r="O273" s="43" t="s">
        <v>135</v>
      </c>
      <c r="P273" s="38" t="s">
        <v>708</v>
      </c>
      <c r="Q273" s="38" t="s">
        <v>708</v>
      </c>
      <c r="S273" s="43">
        <v>1</v>
      </c>
      <c r="T273" s="36">
        <f t="shared" si="7"/>
      </c>
      <c r="W273" s="2"/>
      <c r="X273" s="4"/>
      <c r="Y273" s="3"/>
      <c r="Z273" s="2"/>
      <c r="AA273" s="1"/>
      <c r="AB273" s="1"/>
      <c r="AC273" s="142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</row>
    <row r="274" spans="4:39" s="38" customFormat="1" ht="13.5">
      <c r="D274" s="49"/>
      <c r="E274" s="50"/>
      <c r="G274" s="85">
        <v>264013</v>
      </c>
      <c r="H274" s="341" t="s">
        <v>1083</v>
      </c>
      <c r="K274" s="43">
        <v>306</v>
      </c>
      <c r="O274" s="43" t="s">
        <v>135</v>
      </c>
      <c r="P274" s="38" t="s">
        <v>709</v>
      </c>
      <c r="Q274" s="38" t="s">
        <v>710</v>
      </c>
      <c r="S274" s="43">
        <v>1</v>
      </c>
      <c r="T274" s="36">
        <f t="shared" si="7"/>
      </c>
      <c r="W274" s="2"/>
      <c r="X274" s="4"/>
      <c r="Y274" s="3"/>
      <c r="Z274" s="2"/>
      <c r="AA274" s="1"/>
      <c r="AB274" s="1"/>
      <c r="AC274" s="142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</row>
    <row r="275" spans="4:39" s="38" customFormat="1" ht="13.5">
      <c r="D275" s="49"/>
      <c r="E275" s="50"/>
      <c r="G275" s="85">
        <v>264014</v>
      </c>
      <c r="H275" s="341" t="s">
        <v>1084</v>
      </c>
      <c r="K275" s="43">
        <v>307</v>
      </c>
      <c r="O275" s="43" t="s">
        <v>135</v>
      </c>
      <c r="P275" s="38" t="s">
        <v>711</v>
      </c>
      <c r="Q275" s="38" t="s">
        <v>711</v>
      </c>
      <c r="R275" s="38" t="s">
        <v>678</v>
      </c>
      <c r="S275" s="43">
        <v>2</v>
      </c>
      <c r="T275" s="36">
        <f t="shared" si="7"/>
      </c>
      <c r="W275" s="2"/>
      <c r="X275" s="4"/>
      <c r="Y275" s="3"/>
      <c r="Z275" s="2"/>
      <c r="AA275" s="1"/>
      <c r="AB275" s="1"/>
      <c r="AC275" s="142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</row>
    <row r="276" spans="4:39" s="38" customFormat="1" ht="13.5">
      <c r="D276" s="49"/>
      <c r="E276" s="50"/>
      <c r="G276" s="85">
        <v>264015</v>
      </c>
      <c r="H276" s="341" t="s">
        <v>1085</v>
      </c>
      <c r="K276" s="43">
        <v>308</v>
      </c>
      <c r="O276" s="43" t="s">
        <v>135</v>
      </c>
      <c r="P276" s="38" t="s">
        <v>711</v>
      </c>
      <c r="Q276" s="38" t="s">
        <v>711</v>
      </c>
      <c r="R276" s="38" t="s">
        <v>678</v>
      </c>
      <c r="S276" s="43">
        <v>2</v>
      </c>
      <c r="T276" s="36">
        <f t="shared" si="7"/>
      </c>
      <c r="W276" s="2"/>
      <c r="X276" s="4"/>
      <c r="Y276" s="3"/>
      <c r="Z276" s="2"/>
      <c r="AA276" s="1"/>
      <c r="AB276" s="1"/>
      <c r="AC276" s="142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</row>
    <row r="277" spans="4:39" s="38" customFormat="1" ht="13.5">
      <c r="D277" s="49"/>
      <c r="E277" s="50"/>
      <c r="G277" s="378">
        <v>264016</v>
      </c>
      <c r="H277" s="353" t="s">
        <v>1463</v>
      </c>
      <c r="K277" s="43">
        <v>309</v>
      </c>
      <c r="O277" s="43" t="s">
        <v>135</v>
      </c>
      <c r="P277" s="38" t="s">
        <v>711</v>
      </c>
      <c r="Q277" s="38" t="s">
        <v>711</v>
      </c>
      <c r="R277" s="38" t="s">
        <v>696</v>
      </c>
      <c r="S277" s="43">
        <v>2</v>
      </c>
      <c r="T277" s="36">
        <f t="shared" si="7"/>
      </c>
      <c r="W277" s="2"/>
      <c r="X277" s="4"/>
      <c r="Y277" s="3"/>
      <c r="Z277" s="2"/>
      <c r="AA277" s="1"/>
      <c r="AB277" s="1"/>
      <c r="AC277" s="142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</row>
    <row r="278" spans="4:39" s="38" customFormat="1" ht="13.5">
      <c r="D278" s="49"/>
      <c r="E278" s="50"/>
      <c r="G278" s="85"/>
      <c r="H278" s="353"/>
      <c r="K278" s="43">
        <v>310</v>
      </c>
      <c r="O278" s="43" t="s">
        <v>135</v>
      </c>
      <c r="P278" s="38" t="s">
        <v>712</v>
      </c>
      <c r="Q278" s="38" t="s">
        <v>712</v>
      </c>
      <c r="R278" s="38" t="s">
        <v>713</v>
      </c>
      <c r="S278" s="43">
        <v>2</v>
      </c>
      <c r="T278" s="36">
        <f t="shared" si="7"/>
      </c>
      <c r="W278" s="2"/>
      <c r="X278" s="4"/>
      <c r="Y278" s="3"/>
      <c r="Z278" s="2"/>
      <c r="AA278" s="1"/>
      <c r="AB278" s="1"/>
      <c r="AC278" s="142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</row>
    <row r="279" spans="4:39" s="38" customFormat="1" ht="13.5">
      <c r="D279" s="49"/>
      <c r="E279" s="50"/>
      <c r="G279" s="85"/>
      <c r="H279" s="353"/>
      <c r="K279" s="43">
        <v>311</v>
      </c>
      <c r="O279" s="43">
        <v>27</v>
      </c>
      <c r="P279" s="38" t="s">
        <v>714</v>
      </c>
      <c r="Q279" s="38" t="s">
        <v>715</v>
      </c>
      <c r="R279" s="38" t="s">
        <v>716</v>
      </c>
      <c r="S279" s="43">
        <v>2</v>
      </c>
      <c r="T279" s="36">
        <f t="shared" si="7"/>
        <v>29</v>
      </c>
      <c r="W279" s="2"/>
      <c r="X279" s="4"/>
      <c r="Y279" s="3"/>
      <c r="Z279" s="2"/>
      <c r="AA279" s="1"/>
      <c r="AB279" s="1"/>
      <c r="AC279" s="142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</row>
    <row r="280" spans="4:39" s="38" customFormat="1" ht="14.25" thickBot="1">
      <c r="D280" s="49"/>
      <c r="E280" s="50"/>
      <c r="G280" s="340"/>
      <c r="H280" s="355"/>
      <c r="K280" s="43">
        <v>312</v>
      </c>
      <c r="O280" s="43">
        <v>27</v>
      </c>
      <c r="P280" s="38" t="s">
        <v>714</v>
      </c>
      <c r="Q280" s="38" t="s">
        <v>715</v>
      </c>
      <c r="R280" s="38" t="s">
        <v>716</v>
      </c>
      <c r="S280" s="43">
        <v>2</v>
      </c>
      <c r="T280" s="36">
        <f t="shared" si="7"/>
        <v>29</v>
      </c>
      <c r="W280" s="2"/>
      <c r="X280" s="4"/>
      <c r="Y280" s="3"/>
      <c r="Z280" s="2"/>
      <c r="AA280" s="1"/>
      <c r="AB280" s="1"/>
      <c r="AC280" s="142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</row>
    <row r="281" spans="4:39" s="38" customFormat="1" ht="13.5">
      <c r="D281" s="49"/>
      <c r="E281" s="50"/>
      <c r="G281" s="325">
        <v>265001</v>
      </c>
      <c r="H281" s="351" t="s">
        <v>1086</v>
      </c>
      <c r="K281" s="43">
        <v>313</v>
      </c>
      <c r="M281" s="38">
        <v>38640</v>
      </c>
      <c r="N281" s="45" t="s">
        <v>346</v>
      </c>
      <c r="O281" s="43">
        <v>13</v>
      </c>
      <c r="P281" s="38" t="s">
        <v>717</v>
      </c>
      <c r="Q281" s="38" t="s">
        <v>718</v>
      </c>
      <c r="R281" s="38" t="s">
        <v>577</v>
      </c>
      <c r="S281" s="43">
        <v>1</v>
      </c>
      <c r="T281" s="36">
        <f t="shared" si="7"/>
        <v>15</v>
      </c>
      <c r="W281" s="2"/>
      <c r="X281" s="4"/>
      <c r="Y281" s="3"/>
      <c r="Z281" s="2"/>
      <c r="AA281" s="1"/>
      <c r="AB281" s="1"/>
      <c r="AC281" s="142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</row>
    <row r="282" spans="4:39" s="38" customFormat="1" ht="13.5">
      <c r="D282" s="49"/>
      <c r="E282" s="50"/>
      <c r="G282" s="85">
        <v>265002</v>
      </c>
      <c r="H282" s="341" t="s">
        <v>1087</v>
      </c>
      <c r="K282" s="43">
        <v>314</v>
      </c>
      <c r="M282" s="38">
        <v>38679</v>
      </c>
      <c r="N282" s="45" t="s">
        <v>556</v>
      </c>
      <c r="O282" s="43">
        <v>21</v>
      </c>
      <c r="P282" s="38" t="s">
        <v>719</v>
      </c>
      <c r="Q282" s="38" t="s">
        <v>720</v>
      </c>
      <c r="R282" s="38" t="s">
        <v>721</v>
      </c>
      <c r="S282" s="43">
        <v>1</v>
      </c>
      <c r="T282" s="36">
        <f t="shared" si="7"/>
        <v>23</v>
      </c>
      <c r="W282" s="2"/>
      <c r="X282" s="4"/>
      <c r="Y282" s="3"/>
      <c r="Z282" s="2"/>
      <c r="AA282" s="1"/>
      <c r="AB282" s="1"/>
      <c r="AC282" s="142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</row>
    <row r="283" spans="4:39" s="38" customFormat="1" ht="13.5">
      <c r="D283" s="49"/>
      <c r="E283" s="50"/>
      <c r="G283" s="85">
        <v>265003</v>
      </c>
      <c r="H283" s="341" t="s">
        <v>1088</v>
      </c>
      <c r="K283" s="43">
        <v>315</v>
      </c>
      <c r="O283" s="43"/>
      <c r="S283" s="43"/>
      <c r="T283" s="36">
        <f t="shared" si="7"/>
      </c>
      <c r="W283" s="2"/>
      <c r="X283" s="4"/>
      <c r="Y283" s="3"/>
      <c r="Z283" s="2"/>
      <c r="AA283" s="1"/>
      <c r="AB283" s="1"/>
      <c r="AC283" s="142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</row>
    <row r="284" spans="4:39" s="38" customFormat="1" ht="13.5">
      <c r="D284" s="49"/>
      <c r="E284" s="50"/>
      <c r="G284" s="85">
        <v>265004</v>
      </c>
      <c r="H284" s="341" t="s">
        <v>1089</v>
      </c>
      <c r="K284" s="43">
        <v>316</v>
      </c>
      <c r="M284" s="38">
        <v>38633</v>
      </c>
      <c r="N284" s="45" t="s">
        <v>440</v>
      </c>
      <c r="O284" s="43"/>
      <c r="P284" s="38" t="s">
        <v>722</v>
      </c>
      <c r="Q284" s="38" t="s">
        <v>723</v>
      </c>
      <c r="R284" s="38" t="s">
        <v>664</v>
      </c>
      <c r="S284" s="43">
        <v>1</v>
      </c>
      <c r="T284" s="36">
        <f t="shared" si="7"/>
      </c>
      <c r="W284" s="2"/>
      <c r="X284" s="4"/>
      <c r="Y284" s="3"/>
      <c r="Z284" s="2"/>
      <c r="AA284" s="1"/>
      <c r="AB284" s="1"/>
      <c r="AC284" s="142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</row>
    <row r="285" spans="4:39" s="38" customFormat="1" ht="13.5">
      <c r="D285" s="49"/>
      <c r="E285" s="50"/>
      <c r="G285" s="85">
        <v>265005</v>
      </c>
      <c r="H285" s="341" t="s">
        <v>1300</v>
      </c>
      <c r="K285" s="43">
        <v>317</v>
      </c>
      <c r="M285" s="38">
        <v>38634</v>
      </c>
      <c r="N285" s="45" t="s">
        <v>665</v>
      </c>
      <c r="O285" s="43"/>
      <c r="P285" s="38" t="s">
        <v>722</v>
      </c>
      <c r="Q285" s="38" t="s">
        <v>723</v>
      </c>
      <c r="R285" s="38" t="s">
        <v>664</v>
      </c>
      <c r="S285" s="43">
        <v>1</v>
      </c>
      <c r="T285" s="36">
        <f t="shared" si="7"/>
      </c>
      <c r="W285" s="2"/>
      <c r="X285" s="4"/>
      <c r="Y285" s="3"/>
      <c r="Z285" s="2"/>
      <c r="AA285" s="1"/>
      <c r="AB285" s="1"/>
      <c r="AC285" s="142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</row>
    <row r="286" spans="4:39" s="38" customFormat="1" ht="13.5">
      <c r="D286" s="49"/>
      <c r="E286" s="50"/>
      <c r="G286" s="85">
        <v>265006</v>
      </c>
      <c r="H286" s="341" t="s">
        <v>1090</v>
      </c>
      <c r="K286" s="43">
        <v>318</v>
      </c>
      <c r="O286" s="43"/>
      <c r="S286" s="43"/>
      <c r="T286" s="36">
        <f t="shared" si="7"/>
      </c>
      <c r="W286" s="2"/>
      <c r="X286" s="4"/>
      <c r="Y286" s="3"/>
      <c r="Z286" s="2"/>
      <c r="AA286" s="1"/>
      <c r="AB286" s="1"/>
      <c r="AC286" s="142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</row>
    <row r="287" spans="4:39" s="38" customFormat="1" ht="13.5">
      <c r="D287" s="49"/>
      <c r="E287" s="50"/>
      <c r="G287" s="85">
        <v>265007</v>
      </c>
      <c r="H287" s="341" t="s">
        <v>1091</v>
      </c>
      <c r="K287" s="43">
        <v>319</v>
      </c>
      <c r="M287" s="38">
        <v>38505</v>
      </c>
      <c r="N287" s="45" t="s">
        <v>724</v>
      </c>
      <c r="O287" s="43">
        <v>89</v>
      </c>
      <c r="P287" s="38" t="s">
        <v>725</v>
      </c>
      <c r="Q287" s="38" t="s">
        <v>725</v>
      </c>
      <c r="R287" s="38" t="s">
        <v>603</v>
      </c>
      <c r="S287" s="43">
        <v>1</v>
      </c>
      <c r="T287" s="36">
        <f t="shared" si="7"/>
        <v>91</v>
      </c>
      <c r="W287" s="2"/>
      <c r="X287" s="4"/>
      <c r="Y287" s="3"/>
      <c r="Z287" s="2"/>
      <c r="AA287" s="1"/>
      <c r="AB287" s="1"/>
      <c r="AC287" s="142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</row>
    <row r="288" spans="4:39" s="38" customFormat="1" ht="13.5">
      <c r="D288" s="49"/>
      <c r="E288" s="50"/>
      <c r="G288" s="85">
        <v>265008</v>
      </c>
      <c r="H288" s="341" t="s">
        <v>1092</v>
      </c>
      <c r="K288" s="43">
        <v>320</v>
      </c>
      <c r="M288" s="38">
        <v>38506</v>
      </c>
      <c r="N288" s="45" t="s">
        <v>169</v>
      </c>
      <c r="O288" s="43">
        <v>89</v>
      </c>
      <c r="P288" s="38" t="s">
        <v>725</v>
      </c>
      <c r="Q288" s="38" t="s">
        <v>725</v>
      </c>
      <c r="R288" s="38" t="s">
        <v>603</v>
      </c>
      <c r="S288" s="43">
        <v>1</v>
      </c>
      <c r="T288" s="36">
        <f t="shared" si="7"/>
        <v>91</v>
      </c>
      <c r="W288" s="2"/>
      <c r="X288" s="4"/>
      <c r="Y288" s="3"/>
      <c r="Z288" s="2"/>
      <c r="AA288" s="1"/>
      <c r="AB288" s="1"/>
      <c r="AC288" s="142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</row>
    <row r="289" spans="4:39" s="38" customFormat="1" ht="13.5">
      <c r="D289" s="49"/>
      <c r="E289" s="50"/>
      <c r="G289" s="85">
        <v>265009</v>
      </c>
      <c r="H289" s="341" t="s">
        <v>1093</v>
      </c>
      <c r="K289" s="43">
        <v>321</v>
      </c>
      <c r="M289" s="38">
        <v>38507</v>
      </c>
      <c r="N289" s="45" t="s">
        <v>177</v>
      </c>
      <c r="O289" s="43">
        <v>89</v>
      </c>
      <c r="P289" s="38" t="s">
        <v>725</v>
      </c>
      <c r="Q289" s="38" t="s">
        <v>725</v>
      </c>
      <c r="R289" s="38" t="s">
        <v>603</v>
      </c>
      <c r="S289" s="43">
        <v>1</v>
      </c>
      <c r="T289" s="36">
        <f aca="true" t="shared" si="8" ref="T289:T297">IF(O289="","",O289+2)</f>
        <v>91</v>
      </c>
      <c r="W289" s="2"/>
      <c r="X289" s="4"/>
      <c r="Y289" s="3"/>
      <c r="Z289" s="2"/>
      <c r="AA289" s="1"/>
      <c r="AB289" s="1"/>
      <c r="AC289" s="142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</row>
    <row r="290" spans="4:39" s="38" customFormat="1" ht="13.5">
      <c r="D290" s="49"/>
      <c r="E290" s="50"/>
      <c r="G290" s="85">
        <v>265010</v>
      </c>
      <c r="H290" s="341" t="s">
        <v>1094</v>
      </c>
      <c r="K290" s="43">
        <v>322</v>
      </c>
      <c r="M290" s="38">
        <v>38508</v>
      </c>
      <c r="N290" s="45" t="s">
        <v>182</v>
      </c>
      <c r="O290" s="43">
        <v>89</v>
      </c>
      <c r="P290" s="38" t="s">
        <v>725</v>
      </c>
      <c r="Q290" s="38" t="s">
        <v>725</v>
      </c>
      <c r="R290" s="38" t="s">
        <v>603</v>
      </c>
      <c r="S290" s="43">
        <v>1</v>
      </c>
      <c r="T290" s="36">
        <f t="shared" si="8"/>
        <v>91</v>
      </c>
      <c r="W290" s="2"/>
      <c r="X290" s="4"/>
      <c r="Y290" s="3"/>
      <c r="Z290" s="2"/>
      <c r="AA290" s="1"/>
      <c r="AB290" s="1"/>
      <c r="AC290" s="142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</row>
    <row r="291" spans="4:39" s="38" customFormat="1" ht="13.5">
      <c r="D291" s="49"/>
      <c r="E291" s="50"/>
      <c r="G291" s="85">
        <v>265011</v>
      </c>
      <c r="H291" s="341" t="s">
        <v>1069</v>
      </c>
      <c r="K291" s="43">
        <v>323</v>
      </c>
      <c r="O291" s="43"/>
      <c r="S291" s="43"/>
      <c r="T291" s="36">
        <f t="shared" si="8"/>
      </c>
      <c r="W291" s="2"/>
      <c r="X291" s="4"/>
      <c r="Y291" s="3"/>
      <c r="Z291" s="2"/>
      <c r="AA291" s="1"/>
      <c r="AB291" s="1"/>
      <c r="AC291" s="142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</row>
    <row r="292" spans="4:39" s="38" customFormat="1" ht="13.5">
      <c r="D292" s="49"/>
      <c r="E292" s="50"/>
      <c r="G292" s="85">
        <v>265012</v>
      </c>
      <c r="H292" s="341" t="s">
        <v>1095</v>
      </c>
      <c r="K292" s="43">
        <v>324</v>
      </c>
      <c r="O292" s="43"/>
      <c r="S292" s="43"/>
      <c r="T292" s="36">
        <f t="shared" si="8"/>
      </c>
      <c r="W292" s="2"/>
      <c r="X292" s="4"/>
      <c r="Y292" s="3"/>
      <c r="Z292" s="2"/>
      <c r="AA292" s="1"/>
      <c r="AB292" s="1"/>
      <c r="AC292" s="142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</row>
    <row r="293" spans="4:39" s="38" customFormat="1" ht="13.5">
      <c r="D293" s="49"/>
      <c r="E293" s="50"/>
      <c r="G293" s="85">
        <v>265013</v>
      </c>
      <c r="H293" s="341" t="s">
        <v>1096</v>
      </c>
      <c r="K293" s="43">
        <v>325</v>
      </c>
      <c r="O293" s="43"/>
      <c r="S293" s="43"/>
      <c r="T293" s="36">
        <f t="shared" si="8"/>
      </c>
      <c r="W293" s="2"/>
      <c r="X293" s="4"/>
      <c r="Y293" s="3"/>
      <c r="Z293" s="2"/>
      <c r="AA293" s="1"/>
      <c r="AB293" s="1"/>
      <c r="AC293" s="142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</row>
    <row r="294" spans="4:39" s="38" customFormat="1" ht="13.5">
      <c r="D294" s="49"/>
      <c r="E294" s="50"/>
      <c r="G294" s="85">
        <v>265015</v>
      </c>
      <c r="H294" s="341" t="s">
        <v>1097</v>
      </c>
      <c r="K294" s="43">
        <v>326</v>
      </c>
      <c r="O294" s="43"/>
      <c r="S294" s="43"/>
      <c r="T294" s="36">
        <f t="shared" si="8"/>
      </c>
      <c r="W294" s="2"/>
      <c r="X294" s="4"/>
      <c r="Y294" s="3"/>
      <c r="Z294" s="2"/>
      <c r="AA294" s="1"/>
      <c r="AB294" s="1"/>
      <c r="AC294" s="142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</row>
    <row r="295" spans="4:39" s="38" customFormat="1" ht="13.5">
      <c r="D295" s="49"/>
      <c r="E295" s="50"/>
      <c r="G295" s="85">
        <v>265016</v>
      </c>
      <c r="H295" s="341" t="s">
        <v>1098</v>
      </c>
      <c r="K295" s="43">
        <v>327</v>
      </c>
      <c r="O295" s="43"/>
      <c r="S295" s="43"/>
      <c r="T295" s="36">
        <f t="shared" si="8"/>
      </c>
      <c r="W295" s="2"/>
      <c r="X295" s="4"/>
      <c r="Y295" s="3"/>
      <c r="Z295" s="2"/>
      <c r="AA295" s="1"/>
      <c r="AB295" s="1"/>
      <c r="AC295" s="142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</row>
    <row r="296" spans="4:39" s="38" customFormat="1" ht="13.5">
      <c r="D296" s="49"/>
      <c r="E296" s="50"/>
      <c r="G296" s="85">
        <v>265017</v>
      </c>
      <c r="H296" s="341" t="s">
        <v>1099</v>
      </c>
      <c r="K296" s="43">
        <v>328</v>
      </c>
      <c r="O296" s="43"/>
      <c r="S296" s="43"/>
      <c r="T296" s="36">
        <f t="shared" si="8"/>
      </c>
      <c r="W296" s="2"/>
      <c r="X296" s="4"/>
      <c r="Y296" s="3"/>
      <c r="Z296" s="2"/>
      <c r="AA296" s="1"/>
      <c r="AB296" s="1"/>
      <c r="AC296" s="142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</row>
    <row r="297" spans="4:39" s="38" customFormat="1" ht="13.5">
      <c r="D297" s="49"/>
      <c r="E297" s="50"/>
      <c r="G297" s="85">
        <v>265018</v>
      </c>
      <c r="H297" s="341" t="s">
        <v>1100</v>
      </c>
      <c r="K297" s="43">
        <v>329</v>
      </c>
      <c r="O297" s="43"/>
      <c r="S297" s="43"/>
      <c r="T297" s="36">
        <f t="shared" si="8"/>
      </c>
      <c r="W297" s="2"/>
      <c r="X297" s="4"/>
      <c r="Y297" s="3"/>
      <c r="Z297" s="2"/>
      <c r="AA297" s="1"/>
      <c r="AB297" s="1"/>
      <c r="AC297" s="142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</row>
    <row r="298" spans="4:39" s="38" customFormat="1" ht="13.5">
      <c r="D298" s="49"/>
      <c r="E298" s="50"/>
      <c r="G298" s="85">
        <v>265019</v>
      </c>
      <c r="H298" s="341" t="s">
        <v>1101</v>
      </c>
      <c r="K298" s="43">
        <v>330</v>
      </c>
      <c r="M298" s="38">
        <v>38467</v>
      </c>
      <c r="N298" s="45" t="s">
        <v>726</v>
      </c>
      <c r="O298" s="43">
        <v>1</v>
      </c>
      <c r="P298" s="38" t="s">
        <v>727</v>
      </c>
      <c r="Q298" s="38" t="s">
        <v>728</v>
      </c>
      <c r="R298" s="38" t="s">
        <v>729</v>
      </c>
      <c r="S298" s="43">
        <v>1</v>
      </c>
      <c r="T298" s="36">
        <v>1</v>
      </c>
      <c r="W298" s="2"/>
      <c r="X298" s="4"/>
      <c r="Y298" s="3"/>
      <c r="Z298" s="2"/>
      <c r="AA298" s="1"/>
      <c r="AB298" s="1"/>
      <c r="AC298" s="142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</row>
    <row r="299" spans="4:39" s="38" customFormat="1" ht="13.5">
      <c r="D299" s="49"/>
      <c r="E299" s="50"/>
      <c r="G299" s="85">
        <v>265020</v>
      </c>
      <c r="H299" s="341" t="s">
        <v>1102</v>
      </c>
      <c r="K299" s="43">
        <v>331</v>
      </c>
      <c r="M299" s="38">
        <v>38502</v>
      </c>
      <c r="N299" s="45" t="s">
        <v>730</v>
      </c>
      <c r="O299" s="43">
        <v>2</v>
      </c>
      <c r="P299" s="38" t="s">
        <v>727</v>
      </c>
      <c r="Q299" s="38" t="s">
        <v>728</v>
      </c>
      <c r="R299" s="38" t="s">
        <v>729</v>
      </c>
      <c r="S299" s="43">
        <v>1</v>
      </c>
      <c r="T299" s="36">
        <v>2</v>
      </c>
      <c r="W299" s="2"/>
      <c r="X299" s="4"/>
      <c r="Y299" s="3"/>
      <c r="Z299" s="2"/>
      <c r="AA299" s="1"/>
      <c r="AB299" s="1"/>
      <c r="AC299" s="142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</row>
    <row r="300" spans="4:39" s="38" customFormat="1" ht="13.5">
      <c r="D300" s="49"/>
      <c r="E300" s="50"/>
      <c r="G300" s="85">
        <v>265021</v>
      </c>
      <c r="H300" s="341" t="s">
        <v>1103</v>
      </c>
      <c r="K300" s="43">
        <v>332</v>
      </c>
      <c r="M300" s="38">
        <v>38576</v>
      </c>
      <c r="N300" s="45" t="s">
        <v>430</v>
      </c>
      <c r="O300" s="43">
        <v>3</v>
      </c>
      <c r="P300" s="38" t="s">
        <v>727</v>
      </c>
      <c r="Q300" s="38" t="s">
        <v>728</v>
      </c>
      <c r="R300" s="38" t="s">
        <v>729</v>
      </c>
      <c r="S300" s="43">
        <v>1</v>
      </c>
      <c r="T300" s="36">
        <v>3</v>
      </c>
      <c r="W300" s="2"/>
      <c r="X300" s="4"/>
      <c r="Y300" s="3"/>
      <c r="Z300" s="2"/>
      <c r="AA300" s="1"/>
      <c r="AB300" s="1"/>
      <c r="AC300" s="142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</row>
    <row r="301" spans="4:39" s="38" customFormat="1" ht="13.5">
      <c r="D301" s="49"/>
      <c r="E301" s="50"/>
      <c r="G301" s="85">
        <v>265022</v>
      </c>
      <c r="H301" s="341" t="s">
        <v>1104</v>
      </c>
      <c r="K301" s="43">
        <v>333</v>
      </c>
      <c r="M301" s="38">
        <v>38591</v>
      </c>
      <c r="N301" s="45" t="s">
        <v>513</v>
      </c>
      <c r="O301" s="43">
        <v>4</v>
      </c>
      <c r="P301" s="38" t="s">
        <v>727</v>
      </c>
      <c r="Q301" s="38" t="s">
        <v>728</v>
      </c>
      <c r="R301" s="38" t="s">
        <v>729</v>
      </c>
      <c r="S301" s="43">
        <v>1</v>
      </c>
      <c r="T301" s="36">
        <v>4</v>
      </c>
      <c r="W301" s="2"/>
      <c r="X301" s="4"/>
      <c r="Y301" s="3"/>
      <c r="Z301" s="2"/>
      <c r="AA301" s="1"/>
      <c r="AB301" s="1"/>
      <c r="AC301" s="142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</row>
    <row r="302" spans="4:39" s="38" customFormat="1" ht="13.5">
      <c r="D302" s="49"/>
      <c r="E302" s="50"/>
      <c r="G302" s="85">
        <v>265023</v>
      </c>
      <c r="H302" s="341" t="s">
        <v>1105</v>
      </c>
      <c r="K302" s="43">
        <v>334</v>
      </c>
      <c r="M302" s="38">
        <v>38628</v>
      </c>
      <c r="N302" s="45" t="s">
        <v>731</v>
      </c>
      <c r="O302" s="43">
        <v>5</v>
      </c>
      <c r="P302" s="38" t="s">
        <v>727</v>
      </c>
      <c r="Q302" s="38" t="s">
        <v>728</v>
      </c>
      <c r="R302" s="38" t="s">
        <v>729</v>
      </c>
      <c r="S302" s="43">
        <v>1</v>
      </c>
      <c r="T302" s="36">
        <v>5</v>
      </c>
      <c r="W302" s="2"/>
      <c r="X302" s="4"/>
      <c r="Y302" s="3"/>
      <c r="Z302" s="2"/>
      <c r="AA302" s="1"/>
      <c r="AB302" s="1"/>
      <c r="AC302" s="142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</row>
    <row r="303" spans="4:39" s="38" customFormat="1" ht="13.5">
      <c r="D303" s="49"/>
      <c r="E303" s="50"/>
      <c r="G303" s="85">
        <v>265024</v>
      </c>
      <c r="H303" s="341" t="s">
        <v>1106</v>
      </c>
      <c r="K303" s="43">
        <v>335</v>
      </c>
      <c r="M303" s="38">
        <v>38659</v>
      </c>
      <c r="N303" s="45" t="s">
        <v>548</v>
      </c>
      <c r="O303" s="43">
        <v>6</v>
      </c>
      <c r="P303" s="38" t="s">
        <v>727</v>
      </c>
      <c r="Q303" s="38" t="s">
        <v>728</v>
      </c>
      <c r="R303" s="38" t="s">
        <v>729</v>
      </c>
      <c r="S303" s="43">
        <v>1</v>
      </c>
      <c r="T303" s="36">
        <v>6</v>
      </c>
      <c r="W303" s="2"/>
      <c r="X303" s="4"/>
      <c r="Y303" s="3"/>
      <c r="Z303" s="2"/>
      <c r="AA303" s="1"/>
      <c r="AB303" s="1"/>
      <c r="AC303" s="142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</row>
    <row r="304" spans="4:39" s="38" customFormat="1" ht="13.5">
      <c r="D304" s="49"/>
      <c r="E304" s="50"/>
      <c r="G304" s="85">
        <v>265025</v>
      </c>
      <c r="H304" s="341" t="s">
        <v>1107</v>
      </c>
      <c r="K304" s="43">
        <v>336</v>
      </c>
      <c r="M304" s="38">
        <v>38432</v>
      </c>
      <c r="N304" s="45" t="s">
        <v>732</v>
      </c>
      <c r="O304" s="43">
        <v>7</v>
      </c>
      <c r="P304" s="38" t="s">
        <v>727</v>
      </c>
      <c r="Q304" s="38" t="s">
        <v>728</v>
      </c>
      <c r="R304" s="38" t="s">
        <v>729</v>
      </c>
      <c r="S304" s="43">
        <v>1</v>
      </c>
      <c r="T304" s="36">
        <v>7</v>
      </c>
      <c r="W304" s="2"/>
      <c r="X304" s="4"/>
      <c r="Y304" s="3"/>
      <c r="Z304" s="2"/>
      <c r="AA304" s="1"/>
      <c r="AB304" s="1"/>
      <c r="AC304" s="142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</row>
    <row r="305" spans="4:39" s="38" customFormat="1" ht="13.5">
      <c r="D305" s="49"/>
      <c r="E305" s="50"/>
      <c r="G305" s="85">
        <v>265026</v>
      </c>
      <c r="H305" s="341" t="s">
        <v>1108</v>
      </c>
      <c r="K305" s="43">
        <v>337</v>
      </c>
      <c r="M305" s="38">
        <v>38709</v>
      </c>
      <c r="N305" s="45" t="s">
        <v>697</v>
      </c>
      <c r="O305" s="43">
        <v>1</v>
      </c>
      <c r="P305" s="38" t="s">
        <v>733</v>
      </c>
      <c r="Q305" s="38" t="s">
        <v>733</v>
      </c>
      <c r="R305" s="38" t="s">
        <v>729</v>
      </c>
      <c r="S305" s="43">
        <v>1</v>
      </c>
      <c r="T305" s="36">
        <v>1</v>
      </c>
      <c r="W305" s="2"/>
      <c r="X305" s="4"/>
      <c r="Y305" s="3"/>
      <c r="Z305" s="2"/>
      <c r="AA305" s="1"/>
      <c r="AB305" s="1"/>
      <c r="AC305" s="142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</row>
    <row r="306" spans="4:39" s="38" customFormat="1" ht="13.5">
      <c r="D306" s="49"/>
      <c r="E306" s="50"/>
      <c r="G306" s="85">
        <v>265027</v>
      </c>
      <c r="H306" s="341" t="s">
        <v>1109</v>
      </c>
      <c r="K306" s="43">
        <v>338</v>
      </c>
      <c r="M306" s="38">
        <v>38402</v>
      </c>
      <c r="N306" s="45" t="s">
        <v>734</v>
      </c>
      <c r="O306" s="43">
        <v>2</v>
      </c>
      <c r="P306" s="38" t="s">
        <v>733</v>
      </c>
      <c r="Q306" s="38" t="s">
        <v>733</v>
      </c>
      <c r="R306" s="38" t="s">
        <v>729</v>
      </c>
      <c r="S306" s="43">
        <v>1</v>
      </c>
      <c r="T306" s="36">
        <v>2</v>
      </c>
      <c r="W306" s="2"/>
      <c r="X306" s="4"/>
      <c r="Y306" s="3"/>
      <c r="Z306" s="2"/>
      <c r="AA306" s="1"/>
      <c r="AB306" s="1"/>
      <c r="AC306" s="142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</row>
    <row r="307" spans="4:39" s="38" customFormat="1" ht="13.5">
      <c r="D307" s="49"/>
      <c r="E307" s="50"/>
      <c r="G307" s="85">
        <v>265028</v>
      </c>
      <c r="H307" s="341" t="s">
        <v>1110</v>
      </c>
      <c r="K307" s="43">
        <v>339</v>
      </c>
      <c r="M307" s="38">
        <v>38442</v>
      </c>
      <c r="N307" s="45" t="s">
        <v>735</v>
      </c>
      <c r="O307" s="43">
        <v>3</v>
      </c>
      <c r="P307" s="38" t="s">
        <v>733</v>
      </c>
      <c r="Q307" s="38" t="s">
        <v>733</v>
      </c>
      <c r="R307" s="38" t="s">
        <v>729</v>
      </c>
      <c r="S307" s="43">
        <v>1</v>
      </c>
      <c r="T307" s="36">
        <v>3</v>
      </c>
      <c r="W307" s="2"/>
      <c r="X307" s="4"/>
      <c r="Y307" s="3"/>
      <c r="Z307" s="2"/>
      <c r="AA307" s="1"/>
      <c r="AB307" s="1"/>
      <c r="AC307" s="142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</row>
    <row r="308" spans="4:39" s="38" customFormat="1" ht="13.5">
      <c r="D308" s="49"/>
      <c r="E308" s="50"/>
      <c r="G308" s="85">
        <v>265030</v>
      </c>
      <c r="H308" s="341" t="s">
        <v>1111</v>
      </c>
      <c r="K308" s="43">
        <v>340</v>
      </c>
      <c r="O308" s="43"/>
      <c r="P308" s="38" t="s">
        <v>736</v>
      </c>
      <c r="Q308" s="38" t="s">
        <v>736</v>
      </c>
      <c r="S308" s="43"/>
      <c r="T308" s="36">
        <f aca="true" t="shared" si="9" ref="T308:T342">IF(O308="","",O308+2)</f>
      </c>
      <c r="W308" s="2"/>
      <c r="X308" s="4"/>
      <c r="Y308" s="3"/>
      <c r="Z308" s="2"/>
      <c r="AA308" s="1"/>
      <c r="AB308" s="1"/>
      <c r="AC308" s="142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</row>
    <row r="309" spans="4:39" s="38" customFormat="1" ht="13.5">
      <c r="D309" s="49"/>
      <c r="E309" s="50"/>
      <c r="G309" s="85">
        <v>265033</v>
      </c>
      <c r="H309" s="341" t="s">
        <v>1112</v>
      </c>
      <c r="K309" s="43">
        <v>341</v>
      </c>
      <c r="O309" s="43"/>
      <c r="P309" s="38" t="s">
        <v>736</v>
      </c>
      <c r="Q309" s="38" t="s">
        <v>736</v>
      </c>
      <c r="S309" s="43"/>
      <c r="T309" s="36">
        <f t="shared" si="9"/>
      </c>
      <c r="W309" s="2"/>
      <c r="X309" s="4"/>
      <c r="Y309" s="3"/>
      <c r="Z309" s="2"/>
      <c r="AA309" s="1"/>
      <c r="AB309" s="1"/>
      <c r="AC309" s="142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</row>
    <row r="310" spans="4:39" s="38" customFormat="1" ht="13.5">
      <c r="D310" s="49"/>
      <c r="E310" s="50"/>
      <c r="G310" s="85">
        <v>265034</v>
      </c>
      <c r="H310" s="341" t="s">
        <v>1113</v>
      </c>
      <c r="K310" s="43">
        <v>342</v>
      </c>
      <c r="O310" s="43"/>
      <c r="P310" s="38" t="s">
        <v>736</v>
      </c>
      <c r="Q310" s="38" t="s">
        <v>736</v>
      </c>
      <c r="S310" s="43"/>
      <c r="T310" s="36">
        <f t="shared" si="9"/>
      </c>
      <c r="W310" s="2"/>
      <c r="X310" s="4"/>
      <c r="Y310" s="3"/>
      <c r="Z310" s="2"/>
      <c r="AA310" s="1"/>
      <c r="AB310" s="1"/>
      <c r="AC310" s="142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</row>
    <row r="311" spans="4:39" s="38" customFormat="1" ht="13.5">
      <c r="D311" s="49"/>
      <c r="E311" s="50"/>
      <c r="G311" s="85">
        <v>265035</v>
      </c>
      <c r="H311" s="341" t="s">
        <v>1114</v>
      </c>
      <c r="K311" s="43">
        <v>343</v>
      </c>
      <c r="O311" s="43"/>
      <c r="P311" s="38" t="s">
        <v>736</v>
      </c>
      <c r="Q311" s="38" t="s">
        <v>736</v>
      </c>
      <c r="S311" s="43"/>
      <c r="T311" s="36">
        <f t="shared" si="9"/>
      </c>
      <c r="W311" s="2"/>
      <c r="X311" s="4"/>
      <c r="Y311" s="3"/>
      <c r="Z311" s="2"/>
      <c r="AA311" s="1"/>
      <c r="AB311" s="1"/>
      <c r="AC311" s="142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</row>
    <row r="312" spans="4:39" s="38" customFormat="1" ht="13.5">
      <c r="D312" s="49"/>
      <c r="E312" s="50"/>
      <c r="G312" s="85">
        <v>265036</v>
      </c>
      <c r="H312" s="341" t="s">
        <v>1115</v>
      </c>
      <c r="K312" s="43">
        <v>344</v>
      </c>
      <c r="O312" s="43"/>
      <c r="P312" s="38" t="s">
        <v>736</v>
      </c>
      <c r="Q312" s="38" t="s">
        <v>736</v>
      </c>
      <c r="S312" s="43"/>
      <c r="T312" s="36">
        <f t="shared" si="9"/>
      </c>
      <c r="W312" s="2"/>
      <c r="X312" s="4"/>
      <c r="Y312" s="3"/>
      <c r="Z312" s="2"/>
      <c r="AA312" s="1"/>
      <c r="AB312" s="1"/>
      <c r="AC312" s="142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</row>
    <row r="313" spans="4:39" s="38" customFormat="1" ht="13.5">
      <c r="D313" s="49"/>
      <c r="E313" s="50"/>
      <c r="G313" s="85">
        <v>265037</v>
      </c>
      <c r="H313" s="341" t="s">
        <v>1116</v>
      </c>
      <c r="K313" s="43">
        <v>345</v>
      </c>
      <c r="O313" s="43"/>
      <c r="P313" s="38" t="s">
        <v>736</v>
      </c>
      <c r="Q313" s="38" t="s">
        <v>736</v>
      </c>
      <c r="S313" s="43"/>
      <c r="T313" s="36">
        <f t="shared" si="9"/>
      </c>
      <c r="W313" s="2"/>
      <c r="X313" s="4"/>
      <c r="Y313" s="3"/>
      <c r="Z313" s="2"/>
      <c r="AA313" s="1"/>
      <c r="AB313" s="1"/>
      <c r="AC313" s="142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</row>
    <row r="314" spans="4:39" s="38" customFormat="1" ht="13.5">
      <c r="D314" s="49"/>
      <c r="E314" s="50"/>
      <c r="G314" s="85">
        <v>265038</v>
      </c>
      <c r="H314" s="341" t="s">
        <v>1117</v>
      </c>
      <c r="K314" s="43">
        <v>346</v>
      </c>
      <c r="O314" s="43"/>
      <c r="P314" s="38" t="s">
        <v>736</v>
      </c>
      <c r="Q314" s="38" t="s">
        <v>736</v>
      </c>
      <c r="S314" s="43"/>
      <c r="T314" s="36">
        <f t="shared" si="9"/>
      </c>
      <c r="W314" s="2"/>
      <c r="X314" s="4"/>
      <c r="Y314" s="3"/>
      <c r="Z314" s="2"/>
      <c r="AA314" s="1"/>
      <c r="AB314" s="1"/>
      <c r="AC314" s="142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</row>
    <row r="315" spans="4:39" s="38" customFormat="1" ht="13.5">
      <c r="D315" s="49"/>
      <c r="E315" s="50"/>
      <c r="G315" s="85">
        <v>265039</v>
      </c>
      <c r="H315" s="341" t="s">
        <v>1118</v>
      </c>
      <c r="K315" s="43">
        <v>347</v>
      </c>
      <c r="O315" s="43"/>
      <c r="P315" s="38" t="s">
        <v>736</v>
      </c>
      <c r="Q315" s="38" t="s">
        <v>736</v>
      </c>
      <c r="S315" s="43"/>
      <c r="T315" s="36">
        <f t="shared" si="9"/>
      </c>
      <c r="W315" s="2"/>
      <c r="X315" s="4"/>
      <c r="Y315" s="3"/>
      <c r="Z315" s="2"/>
      <c r="AA315" s="1"/>
      <c r="AB315" s="1"/>
      <c r="AC315" s="142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</row>
    <row r="316" spans="4:39" s="38" customFormat="1" ht="13.5">
      <c r="D316" s="49"/>
      <c r="E316" s="50"/>
      <c r="G316" s="85">
        <v>265040</v>
      </c>
      <c r="H316" s="341" t="s">
        <v>1119</v>
      </c>
      <c r="K316" s="43">
        <v>348</v>
      </c>
      <c r="O316" s="43"/>
      <c r="P316" s="38" t="s">
        <v>736</v>
      </c>
      <c r="Q316" s="38" t="s">
        <v>736</v>
      </c>
      <c r="S316" s="43"/>
      <c r="T316" s="36">
        <f t="shared" si="9"/>
      </c>
      <c r="W316" s="2"/>
      <c r="X316" s="4"/>
      <c r="Y316" s="3"/>
      <c r="Z316" s="2"/>
      <c r="AA316" s="1"/>
      <c r="AB316" s="1"/>
      <c r="AC316" s="142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</row>
    <row r="317" spans="4:39" s="38" customFormat="1" ht="13.5">
      <c r="D317" s="49"/>
      <c r="E317" s="50"/>
      <c r="G317" s="85">
        <v>265041</v>
      </c>
      <c r="H317" s="341" t="s">
        <v>1120</v>
      </c>
      <c r="K317" s="43">
        <v>349</v>
      </c>
      <c r="O317" s="43"/>
      <c r="P317" s="38" t="s">
        <v>736</v>
      </c>
      <c r="Q317" s="38" t="s">
        <v>736</v>
      </c>
      <c r="S317" s="43"/>
      <c r="T317" s="36">
        <f t="shared" si="9"/>
      </c>
      <c r="W317" s="2"/>
      <c r="X317" s="4"/>
      <c r="Y317" s="3"/>
      <c r="Z317" s="2"/>
      <c r="AA317" s="1"/>
      <c r="AB317" s="1"/>
      <c r="AC317" s="142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</row>
    <row r="318" spans="4:39" s="38" customFormat="1" ht="13.5">
      <c r="D318" s="49"/>
      <c r="E318" s="50"/>
      <c r="G318" s="85">
        <v>265042</v>
      </c>
      <c r="H318" s="341" t="s">
        <v>1121</v>
      </c>
      <c r="K318" s="43">
        <v>350</v>
      </c>
      <c r="O318" s="43"/>
      <c r="P318" s="38" t="s">
        <v>736</v>
      </c>
      <c r="Q318" s="38" t="s">
        <v>736</v>
      </c>
      <c r="S318" s="43"/>
      <c r="T318" s="36">
        <f t="shared" si="9"/>
      </c>
      <c r="W318" s="2"/>
      <c r="X318" s="4"/>
      <c r="Y318" s="3"/>
      <c r="Z318" s="2"/>
      <c r="AA318" s="1"/>
      <c r="AB318" s="1"/>
      <c r="AC318" s="142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</row>
    <row r="319" spans="4:39" s="38" customFormat="1" ht="13.5">
      <c r="D319" s="49"/>
      <c r="E319" s="50"/>
      <c r="G319" s="85">
        <v>265043</v>
      </c>
      <c r="H319" s="341" t="s">
        <v>1122</v>
      </c>
      <c r="K319" s="43">
        <v>401</v>
      </c>
      <c r="O319" s="43"/>
      <c r="P319" s="38" t="s">
        <v>736</v>
      </c>
      <c r="Q319" s="38" t="s">
        <v>736</v>
      </c>
      <c r="S319" s="43"/>
      <c r="T319" s="36">
        <f t="shared" si="9"/>
      </c>
      <c r="W319" s="2"/>
      <c r="X319" s="4"/>
      <c r="Y319" s="3"/>
      <c r="Z319" s="2"/>
      <c r="AA319" s="1"/>
      <c r="AB319" s="1"/>
      <c r="AC319" s="142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</row>
    <row r="320" spans="4:39" s="38" customFormat="1" ht="13.5">
      <c r="D320" s="49"/>
      <c r="E320" s="50"/>
      <c r="G320" s="85">
        <v>265044</v>
      </c>
      <c r="H320" s="341" t="s">
        <v>1123</v>
      </c>
      <c r="K320" s="43">
        <v>402</v>
      </c>
      <c r="O320" s="43"/>
      <c r="P320" s="38" t="s">
        <v>736</v>
      </c>
      <c r="Q320" s="38" t="s">
        <v>736</v>
      </c>
      <c r="S320" s="43"/>
      <c r="T320" s="36">
        <f t="shared" si="9"/>
      </c>
      <c r="W320" s="2"/>
      <c r="X320" s="4"/>
      <c r="Y320" s="3"/>
      <c r="Z320" s="2"/>
      <c r="AA320" s="1"/>
      <c r="AB320" s="1"/>
      <c r="AC320" s="142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</row>
    <row r="321" spans="4:39" s="38" customFormat="1" ht="13.5">
      <c r="D321" s="49"/>
      <c r="E321" s="50"/>
      <c r="G321" s="85">
        <v>265045</v>
      </c>
      <c r="H321" s="341" t="s">
        <v>1124</v>
      </c>
      <c r="K321" s="43">
        <v>403</v>
      </c>
      <c r="M321" s="38">
        <v>38353</v>
      </c>
      <c r="N321" s="45" t="s">
        <v>737</v>
      </c>
      <c r="O321" s="43">
        <v>53</v>
      </c>
      <c r="P321" s="38" t="s">
        <v>738</v>
      </c>
      <c r="Q321" s="38" t="s">
        <v>738</v>
      </c>
      <c r="R321" s="38" t="s">
        <v>693</v>
      </c>
      <c r="S321" s="43">
        <v>1</v>
      </c>
      <c r="T321" s="36">
        <f t="shared" si="9"/>
        <v>55</v>
      </c>
      <c r="W321" s="2"/>
      <c r="X321" s="4"/>
      <c r="Y321" s="3"/>
      <c r="Z321" s="2"/>
      <c r="AA321" s="1"/>
      <c r="AB321" s="1"/>
      <c r="AC321" s="142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</row>
    <row r="322" spans="4:39" s="38" customFormat="1" ht="13.5">
      <c r="D322" s="49"/>
      <c r="E322" s="50"/>
      <c r="G322" s="85">
        <v>265046</v>
      </c>
      <c r="H322" s="341" t="s">
        <v>1125</v>
      </c>
      <c r="K322" s="43">
        <v>404</v>
      </c>
      <c r="M322" s="38">
        <v>38358</v>
      </c>
      <c r="N322" s="45" t="s">
        <v>739</v>
      </c>
      <c r="O322" s="43">
        <v>25</v>
      </c>
      <c r="P322" s="38" t="s">
        <v>740</v>
      </c>
      <c r="Q322" s="38" t="s">
        <v>741</v>
      </c>
      <c r="R322" s="38" t="s">
        <v>742</v>
      </c>
      <c r="S322" s="43">
        <v>1</v>
      </c>
      <c r="T322" s="36">
        <f t="shared" si="9"/>
        <v>27</v>
      </c>
      <c r="W322" s="2"/>
      <c r="X322" s="4"/>
      <c r="Y322" s="3"/>
      <c r="Z322" s="2"/>
      <c r="AA322" s="1"/>
      <c r="AB322" s="1"/>
      <c r="AC322" s="142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</row>
    <row r="323" spans="4:39" s="38" customFormat="1" ht="13.5">
      <c r="D323" s="49"/>
      <c r="E323" s="50"/>
      <c r="G323" s="326">
        <v>265048</v>
      </c>
      <c r="H323" s="341" t="s">
        <v>1126</v>
      </c>
      <c r="K323" s="43">
        <v>405</v>
      </c>
      <c r="M323" s="38">
        <v>38382</v>
      </c>
      <c r="N323" s="45" t="s">
        <v>743</v>
      </c>
      <c r="O323" s="43">
        <v>88</v>
      </c>
      <c r="P323" s="38" t="s">
        <v>744</v>
      </c>
      <c r="Q323" s="38" t="s">
        <v>745</v>
      </c>
      <c r="R323" s="38" t="s">
        <v>577</v>
      </c>
      <c r="S323" s="43">
        <v>1</v>
      </c>
      <c r="T323" s="36">
        <f t="shared" si="9"/>
        <v>90</v>
      </c>
      <c r="W323" s="2"/>
      <c r="X323" s="4"/>
      <c r="Y323" s="3"/>
      <c r="Z323" s="2"/>
      <c r="AA323" s="1"/>
      <c r="AB323" s="1"/>
      <c r="AC323" s="142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</row>
    <row r="324" spans="4:39" s="38" customFormat="1" ht="13.5">
      <c r="D324" s="49"/>
      <c r="E324" s="50"/>
      <c r="G324" s="85">
        <v>265050</v>
      </c>
      <c r="H324" s="358" t="s">
        <v>1127</v>
      </c>
      <c r="K324" s="43">
        <v>406</v>
      </c>
      <c r="M324" s="38">
        <v>38382</v>
      </c>
      <c r="N324" s="45" t="s">
        <v>743</v>
      </c>
      <c r="O324" s="43" t="s">
        <v>135</v>
      </c>
      <c r="P324" s="44" t="s">
        <v>746</v>
      </c>
      <c r="Q324" s="44" t="s">
        <v>747</v>
      </c>
      <c r="R324" s="38" t="s">
        <v>748</v>
      </c>
      <c r="S324" s="43">
        <v>1</v>
      </c>
      <c r="T324" s="36">
        <f t="shared" si="9"/>
      </c>
      <c r="W324" s="2"/>
      <c r="X324" s="4"/>
      <c r="Y324" s="3"/>
      <c r="Z324" s="2"/>
      <c r="AA324" s="1"/>
      <c r="AB324" s="1"/>
      <c r="AC324" s="142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</row>
    <row r="325" spans="4:39" s="38" customFormat="1" ht="13.5">
      <c r="D325" s="49"/>
      <c r="E325" s="50"/>
      <c r="G325" s="85">
        <v>265051</v>
      </c>
      <c r="H325" s="341" t="s">
        <v>1128</v>
      </c>
      <c r="K325" s="43">
        <v>407</v>
      </c>
      <c r="M325" s="38">
        <v>38389</v>
      </c>
      <c r="N325" s="45" t="s">
        <v>749</v>
      </c>
      <c r="O325" s="43">
        <v>54</v>
      </c>
      <c r="P325" s="38" t="s">
        <v>750</v>
      </c>
      <c r="Q325" s="38" t="s">
        <v>750</v>
      </c>
      <c r="R325" s="38" t="s">
        <v>751</v>
      </c>
      <c r="S325" s="43">
        <v>1</v>
      </c>
      <c r="T325" s="36">
        <f t="shared" si="9"/>
        <v>56</v>
      </c>
      <c r="W325" s="2"/>
      <c r="X325" s="4"/>
      <c r="Y325" s="3"/>
      <c r="Z325" s="2"/>
      <c r="AA325" s="1"/>
      <c r="AB325" s="1"/>
      <c r="AC325" s="142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</row>
    <row r="326" spans="4:39" s="38" customFormat="1" ht="13.5">
      <c r="D326" s="49"/>
      <c r="E326" s="50"/>
      <c r="G326" s="326">
        <v>265052</v>
      </c>
      <c r="H326" s="359" t="s">
        <v>1129</v>
      </c>
      <c r="K326" s="43">
        <v>408</v>
      </c>
      <c r="M326" s="38">
        <v>38394</v>
      </c>
      <c r="N326" s="45" t="s">
        <v>752</v>
      </c>
      <c r="O326" s="43">
        <v>45</v>
      </c>
      <c r="P326" s="38" t="s">
        <v>753</v>
      </c>
      <c r="Q326" s="38" t="s">
        <v>753</v>
      </c>
      <c r="R326" s="38" t="s">
        <v>754</v>
      </c>
      <c r="S326" s="43">
        <v>1</v>
      </c>
      <c r="T326" s="36">
        <f t="shared" si="9"/>
        <v>47</v>
      </c>
      <c r="W326" s="2"/>
      <c r="X326" s="4"/>
      <c r="Y326" s="3"/>
      <c r="Z326" s="2"/>
      <c r="AA326" s="1"/>
      <c r="AB326" s="1"/>
      <c r="AC326" s="142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</row>
    <row r="327" spans="4:39" s="38" customFormat="1" ht="13.5">
      <c r="D327" s="49"/>
      <c r="E327" s="50"/>
      <c r="G327" s="85">
        <v>265053</v>
      </c>
      <c r="H327" s="341" t="s">
        <v>1130</v>
      </c>
      <c r="K327" s="43">
        <v>409</v>
      </c>
      <c r="M327" s="38">
        <v>38394</v>
      </c>
      <c r="N327" s="45" t="s">
        <v>752</v>
      </c>
      <c r="O327" s="43" t="s">
        <v>135</v>
      </c>
      <c r="P327" s="44" t="s">
        <v>755</v>
      </c>
      <c r="Q327" s="44" t="s">
        <v>756</v>
      </c>
      <c r="R327" s="38" t="s">
        <v>748</v>
      </c>
      <c r="S327" s="43">
        <v>1</v>
      </c>
      <c r="T327" s="36">
        <f t="shared" si="9"/>
      </c>
      <c r="W327" s="2"/>
      <c r="X327" s="4"/>
      <c r="Y327" s="3"/>
      <c r="Z327" s="2"/>
      <c r="AA327" s="1"/>
      <c r="AB327" s="1"/>
      <c r="AC327" s="142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</row>
    <row r="328" spans="4:39" s="38" customFormat="1" ht="13.5">
      <c r="D328" s="49"/>
      <c r="E328" s="50"/>
      <c r="G328" s="85">
        <v>265054</v>
      </c>
      <c r="H328" s="341" t="s">
        <v>1350</v>
      </c>
      <c r="K328" s="43">
        <v>410</v>
      </c>
      <c r="M328" s="38">
        <v>38396</v>
      </c>
      <c r="N328" s="45" t="s">
        <v>757</v>
      </c>
      <c r="O328" s="43" t="s">
        <v>135</v>
      </c>
      <c r="P328" s="44" t="s">
        <v>758</v>
      </c>
      <c r="Q328" s="44" t="s">
        <v>759</v>
      </c>
      <c r="R328" s="38" t="s">
        <v>693</v>
      </c>
      <c r="S328" s="43">
        <v>1</v>
      </c>
      <c r="T328" s="36">
        <f t="shared" si="9"/>
      </c>
      <c r="W328" s="2"/>
      <c r="X328" s="4"/>
      <c r="Y328" s="3"/>
      <c r="Z328" s="2"/>
      <c r="AA328" s="1"/>
      <c r="AB328" s="1"/>
      <c r="AC328" s="142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</row>
    <row r="329" spans="4:39" s="38" customFormat="1" ht="13.5">
      <c r="D329" s="49"/>
      <c r="E329" s="50"/>
      <c r="G329" s="85">
        <v>265055</v>
      </c>
      <c r="H329" s="341" t="s">
        <v>1131</v>
      </c>
      <c r="K329" s="43">
        <v>411</v>
      </c>
      <c r="O329" s="43">
        <v>59</v>
      </c>
      <c r="P329" s="38" t="s">
        <v>760</v>
      </c>
      <c r="Q329" s="38" t="s">
        <v>760</v>
      </c>
      <c r="R329" s="38" t="s">
        <v>761</v>
      </c>
      <c r="S329" s="43">
        <v>1</v>
      </c>
      <c r="T329" s="36">
        <f t="shared" si="9"/>
        <v>61</v>
      </c>
      <c r="W329" s="2"/>
      <c r="X329" s="4"/>
      <c r="Y329" s="3"/>
      <c r="Z329" s="2"/>
      <c r="AA329" s="1"/>
      <c r="AB329" s="1"/>
      <c r="AC329" s="142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</row>
    <row r="330" spans="4:39" s="38" customFormat="1" ht="13.5">
      <c r="D330" s="49"/>
      <c r="E330" s="50"/>
      <c r="G330" s="85">
        <v>265056</v>
      </c>
      <c r="H330" s="341" t="s">
        <v>1132</v>
      </c>
      <c r="K330" s="43">
        <v>412</v>
      </c>
      <c r="M330" s="38">
        <v>38410</v>
      </c>
      <c r="N330" s="45" t="s">
        <v>762</v>
      </c>
      <c r="O330" s="43">
        <v>49</v>
      </c>
      <c r="P330" s="38" t="s">
        <v>763</v>
      </c>
      <c r="Q330" s="38" t="s">
        <v>763</v>
      </c>
      <c r="R330" s="38" t="s">
        <v>568</v>
      </c>
      <c r="S330" s="43">
        <v>1</v>
      </c>
      <c r="T330" s="36">
        <f t="shared" si="9"/>
        <v>51</v>
      </c>
      <c r="W330" s="2"/>
      <c r="X330" s="4"/>
      <c r="Y330" s="3"/>
      <c r="Z330" s="2"/>
      <c r="AA330" s="1"/>
      <c r="AB330" s="1"/>
      <c r="AC330" s="142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</row>
    <row r="331" spans="4:39" s="38" customFormat="1" ht="13.5">
      <c r="D331" s="49"/>
      <c r="E331" s="50"/>
      <c r="G331" s="85">
        <v>265057</v>
      </c>
      <c r="H331" s="341" t="s">
        <v>1133</v>
      </c>
      <c r="K331" s="43">
        <v>413</v>
      </c>
      <c r="O331" s="43"/>
      <c r="S331" s="43"/>
      <c r="T331" s="36">
        <f t="shared" si="9"/>
      </c>
      <c r="W331" s="2"/>
      <c r="X331" s="4"/>
      <c r="Y331" s="3"/>
      <c r="Z331" s="2"/>
      <c r="AA331" s="1"/>
      <c r="AB331" s="1"/>
      <c r="AC331" s="142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</row>
    <row r="332" spans="4:39" s="38" customFormat="1" ht="13.5">
      <c r="D332" s="49"/>
      <c r="E332" s="50"/>
      <c r="G332" s="85">
        <v>265058</v>
      </c>
      <c r="H332" s="341" t="s">
        <v>1134</v>
      </c>
      <c r="K332" s="43">
        <v>414</v>
      </c>
      <c r="O332" s="43" t="s">
        <v>135</v>
      </c>
      <c r="P332" s="38" t="s">
        <v>764</v>
      </c>
      <c r="Q332" s="38" t="s">
        <v>764</v>
      </c>
      <c r="S332" s="43">
        <v>1</v>
      </c>
      <c r="T332" s="36">
        <f t="shared" si="9"/>
      </c>
      <c r="W332" s="2"/>
      <c r="X332" s="4"/>
      <c r="Y332" s="3"/>
      <c r="Z332" s="2"/>
      <c r="AA332" s="1"/>
      <c r="AB332" s="1"/>
      <c r="AC332" s="142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</row>
    <row r="333" spans="4:39" s="38" customFormat="1" ht="13.5">
      <c r="D333" s="49"/>
      <c r="E333" s="50"/>
      <c r="G333" s="85">
        <v>265059</v>
      </c>
      <c r="H333" s="341" t="s">
        <v>1135</v>
      </c>
      <c r="K333" s="43">
        <v>415</v>
      </c>
      <c r="O333" s="43" t="s">
        <v>135</v>
      </c>
      <c r="P333" s="38" t="s">
        <v>764</v>
      </c>
      <c r="Q333" s="38" t="s">
        <v>764</v>
      </c>
      <c r="S333" s="43">
        <v>1</v>
      </c>
      <c r="T333" s="36">
        <f t="shared" si="9"/>
      </c>
      <c r="W333" s="2"/>
      <c r="X333" s="4"/>
      <c r="Y333" s="3"/>
      <c r="Z333" s="2"/>
      <c r="AA333" s="1"/>
      <c r="AB333" s="1"/>
      <c r="AC333" s="142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</row>
    <row r="334" spans="4:39" s="38" customFormat="1" ht="13.5">
      <c r="D334" s="49"/>
      <c r="E334" s="50"/>
      <c r="G334" s="85">
        <v>265060</v>
      </c>
      <c r="H334" s="341" t="s">
        <v>1136</v>
      </c>
      <c r="K334" s="43">
        <v>416</v>
      </c>
      <c r="O334" s="43" t="s">
        <v>135</v>
      </c>
      <c r="P334" s="38" t="s">
        <v>764</v>
      </c>
      <c r="Q334" s="38" t="s">
        <v>764</v>
      </c>
      <c r="S334" s="43">
        <v>1</v>
      </c>
      <c r="T334" s="36">
        <f t="shared" si="9"/>
      </c>
      <c r="W334" s="2"/>
      <c r="X334" s="4"/>
      <c r="Y334" s="3"/>
      <c r="Z334" s="2"/>
      <c r="AA334" s="1"/>
      <c r="AB334" s="1"/>
      <c r="AC334" s="142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</row>
    <row r="335" spans="4:39" s="38" customFormat="1" ht="13.5">
      <c r="D335" s="49"/>
      <c r="E335" s="50"/>
      <c r="G335" s="85">
        <v>265061</v>
      </c>
      <c r="H335" s="341" t="s">
        <v>1137</v>
      </c>
      <c r="K335" s="43">
        <v>417</v>
      </c>
      <c r="M335" s="38">
        <v>38417</v>
      </c>
      <c r="N335" s="45" t="s">
        <v>765</v>
      </c>
      <c r="O335" s="43">
        <v>60</v>
      </c>
      <c r="P335" s="38" t="s">
        <v>766</v>
      </c>
      <c r="Q335" s="38" t="s">
        <v>767</v>
      </c>
      <c r="R335" s="38" t="s">
        <v>768</v>
      </c>
      <c r="S335" s="43">
        <v>1</v>
      </c>
      <c r="T335" s="36">
        <f t="shared" si="9"/>
        <v>62</v>
      </c>
      <c r="W335" s="2"/>
      <c r="X335" s="4"/>
      <c r="Y335" s="3"/>
      <c r="Z335" s="2"/>
      <c r="AA335" s="1"/>
      <c r="AB335" s="1"/>
      <c r="AC335" s="142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</row>
    <row r="336" spans="4:39" s="38" customFormat="1" ht="13.5">
      <c r="D336" s="49"/>
      <c r="E336" s="50"/>
      <c r="G336" s="85">
        <v>265062</v>
      </c>
      <c r="H336" s="341" t="s">
        <v>1138</v>
      </c>
      <c r="K336" s="43">
        <v>418</v>
      </c>
      <c r="M336" s="38">
        <v>38424</v>
      </c>
      <c r="N336" s="45" t="s">
        <v>363</v>
      </c>
      <c r="O336" s="43">
        <v>8</v>
      </c>
      <c r="P336" s="38" t="s">
        <v>769</v>
      </c>
      <c r="Q336" s="38" t="s">
        <v>770</v>
      </c>
      <c r="R336" s="38" t="s">
        <v>771</v>
      </c>
      <c r="S336" s="43">
        <v>2</v>
      </c>
      <c r="T336" s="36">
        <f t="shared" si="9"/>
        <v>10</v>
      </c>
      <c r="W336" s="2"/>
      <c r="X336" s="4"/>
      <c r="Y336" s="3"/>
      <c r="Z336" s="2"/>
      <c r="AA336" s="1"/>
      <c r="AB336" s="1"/>
      <c r="AC336" s="142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</row>
    <row r="337" spans="4:39" s="38" customFormat="1" ht="13.5">
      <c r="D337" s="49"/>
      <c r="E337" s="50"/>
      <c r="G337" s="85">
        <v>265063</v>
      </c>
      <c r="H337" s="341" t="s">
        <v>1139</v>
      </c>
      <c r="K337" s="43">
        <v>419</v>
      </c>
      <c r="M337" s="38">
        <v>38424</v>
      </c>
      <c r="N337" s="45" t="s">
        <v>363</v>
      </c>
      <c r="O337" s="43" t="s">
        <v>135</v>
      </c>
      <c r="P337" s="44" t="s">
        <v>772</v>
      </c>
      <c r="Q337" s="44" t="s">
        <v>773</v>
      </c>
      <c r="R337" s="38" t="s">
        <v>721</v>
      </c>
      <c r="S337" s="43">
        <v>1</v>
      </c>
      <c r="T337" s="36">
        <f t="shared" si="9"/>
      </c>
      <c r="W337" s="2"/>
      <c r="X337" s="4"/>
      <c r="Y337" s="3"/>
      <c r="Z337" s="2"/>
      <c r="AA337" s="1"/>
      <c r="AB337" s="1"/>
      <c r="AC337" s="142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</row>
    <row r="338" spans="4:39" s="38" customFormat="1" ht="13.5">
      <c r="D338" s="49"/>
      <c r="E338" s="50"/>
      <c r="G338" s="85">
        <v>265064</v>
      </c>
      <c r="H338" s="341" t="s">
        <v>1140</v>
      </c>
      <c r="K338" s="43">
        <v>420</v>
      </c>
      <c r="M338" s="38">
        <v>38424</v>
      </c>
      <c r="N338" s="45" t="s">
        <v>363</v>
      </c>
      <c r="O338" s="43">
        <v>32</v>
      </c>
      <c r="P338" s="38" t="s">
        <v>774</v>
      </c>
      <c r="Q338" s="38" t="s">
        <v>774</v>
      </c>
      <c r="R338" s="38" t="s">
        <v>775</v>
      </c>
      <c r="S338" s="43">
        <v>1</v>
      </c>
      <c r="T338" s="36">
        <f t="shared" si="9"/>
        <v>34</v>
      </c>
      <c r="W338" s="2"/>
      <c r="X338" s="4"/>
      <c r="Y338" s="3"/>
      <c r="Z338" s="2"/>
      <c r="AA338" s="1"/>
      <c r="AB338" s="1"/>
      <c r="AC338" s="142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</row>
    <row r="339" spans="4:39" s="38" customFormat="1" ht="13.5">
      <c r="D339" s="49"/>
      <c r="E339" s="50"/>
      <c r="G339" s="85">
        <v>265065</v>
      </c>
      <c r="H339" s="341" t="s">
        <v>1141</v>
      </c>
      <c r="K339" s="43">
        <v>821</v>
      </c>
      <c r="M339" s="38">
        <v>38431</v>
      </c>
      <c r="N339" s="45" t="s">
        <v>367</v>
      </c>
      <c r="O339" s="43">
        <v>52</v>
      </c>
      <c r="P339" s="38" t="s">
        <v>776</v>
      </c>
      <c r="Q339" s="38" t="s">
        <v>777</v>
      </c>
      <c r="R339" s="38" t="s">
        <v>778</v>
      </c>
      <c r="S339" s="43">
        <v>1</v>
      </c>
      <c r="T339" s="36">
        <f t="shared" si="9"/>
        <v>54</v>
      </c>
      <c r="W339" s="2"/>
      <c r="X339" s="4"/>
      <c r="Y339" s="3"/>
      <c r="Z339" s="2"/>
      <c r="AA339" s="1"/>
      <c r="AB339" s="1"/>
      <c r="AC339" s="142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</row>
    <row r="340" spans="4:39" s="38" customFormat="1" ht="13.5">
      <c r="D340" s="49"/>
      <c r="E340" s="50"/>
      <c r="G340" s="85">
        <v>265066</v>
      </c>
      <c r="H340" s="341" t="s">
        <v>1142</v>
      </c>
      <c r="K340" s="43">
        <v>822</v>
      </c>
      <c r="O340" s="43"/>
      <c r="S340" s="43"/>
      <c r="T340" s="36">
        <f t="shared" si="9"/>
      </c>
      <c r="W340" s="2"/>
      <c r="X340" s="4"/>
      <c r="Y340" s="3"/>
      <c r="Z340" s="2"/>
      <c r="AA340" s="1"/>
      <c r="AB340" s="1"/>
      <c r="AC340" s="142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</row>
    <row r="341" spans="4:39" s="38" customFormat="1" ht="13.5">
      <c r="D341" s="49"/>
      <c r="E341" s="50"/>
      <c r="G341" s="85">
        <v>265067</v>
      </c>
      <c r="H341" s="341" t="s">
        <v>1143</v>
      </c>
      <c r="K341" s="43">
        <v>823</v>
      </c>
      <c r="M341" s="38">
        <v>38431</v>
      </c>
      <c r="N341" s="45" t="s">
        <v>367</v>
      </c>
      <c r="O341" s="43">
        <v>15</v>
      </c>
      <c r="P341" s="38" t="s">
        <v>779</v>
      </c>
      <c r="Q341" s="38" t="s">
        <v>780</v>
      </c>
      <c r="R341" s="38" t="s">
        <v>781</v>
      </c>
      <c r="S341" s="43">
        <v>1</v>
      </c>
      <c r="T341" s="36">
        <f t="shared" si="9"/>
        <v>17</v>
      </c>
      <c r="W341" s="2"/>
      <c r="X341" s="4"/>
      <c r="Y341" s="3"/>
      <c r="Z341" s="2"/>
      <c r="AA341" s="1"/>
      <c r="AB341" s="1"/>
      <c r="AC341" s="142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</row>
    <row r="342" spans="4:39" s="38" customFormat="1" ht="13.5">
      <c r="D342" s="49"/>
      <c r="E342" s="50"/>
      <c r="G342" s="85">
        <v>265068</v>
      </c>
      <c r="H342" s="341" t="s">
        <v>1144</v>
      </c>
      <c r="K342" s="43">
        <v>824</v>
      </c>
      <c r="O342" s="43" t="s">
        <v>135</v>
      </c>
      <c r="P342" s="38" t="s">
        <v>782</v>
      </c>
      <c r="Q342" s="38" t="s">
        <v>783</v>
      </c>
      <c r="S342" s="43">
        <v>1</v>
      </c>
      <c r="T342" s="36">
        <f t="shared" si="9"/>
      </c>
      <c r="W342" s="2"/>
      <c r="X342" s="4"/>
      <c r="Y342" s="3"/>
      <c r="Z342" s="2"/>
      <c r="AA342" s="1"/>
      <c r="AB342" s="1"/>
      <c r="AC342" s="142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</row>
    <row r="343" spans="4:39" s="38" customFormat="1" ht="13.5">
      <c r="D343" s="49"/>
      <c r="E343" s="50"/>
      <c r="G343" s="85">
        <v>265069</v>
      </c>
      <c r="H343" s="341" t="s">
        <v>1145</v>
      </c>
      <c r="K343" s="43">
        <v>825</v>
      </c>
      <c r="O343" s="43"/>
      <c r="S343" s="43"/>
      <c r="W343" s="2"/>
      <c r="X343" s="4"/>
      <c r="Y343" s="3"/>
      <c r="Z343" s="2"/>
      <c r="AA343" s="1"/>
      <c r="AB343" s="1"/>
      <c r="AC343" s="142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</row>
    <row r="344" spans="4:39" s="38" customFormat="1" ht="13.5">
      <c r="D344" s="49"/>
      <c r="E344" s="50"/>
      <c r="G344" s="85">
        <v>265070</v>
      </c>
      <c r="H344" s="341" t="s">
        <v>1146</v>
      </c>
      <c r="K344" s="43">
        <v>826</v>
      </c>
      <c r="O344" s="43"/>
      <c r="S344" s="43"/>
      <c r="W344" s="2"/>
      <c r="X344" s="4"/>
      <c r="Y344" s="3"/>
      <c r="Z344" s="2"/>
      <c r="AA344" s="1"/>
      <c r="AB344" s="1"/>
      <c r="AC344" s="142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</row>
    <row r="345" spans="4:39" s="38" customFormat="1" ht="13.5">
      <c r="D345" s="49"/>
      <c r="E345" s="50"/>
      <c r="G345" s="85">
        <v>265071</v>
      </c>
      <c r="H345" s="341" t="s">
        <v>1147</v>
      </c>
      <c r="K345" s="43">
        <v>827</v>
      </c>
      <c r="O345" s="43"/>
      <c r="P345" s="38" t="s">
        <v>736</v>
      </c>
      <c r="Q345" s="38" t="s">
        <v>736</v>
      </c>
      <c r="S345" s="43"/>
      <c r="W345" s="2"/>
      <c r="X345" s="4"/>
      <c r="Y345" s="3"/>
      <c r="Z345" s="2"/>
      <c r="AA345" s="1"/>
      <c r="AB345" s="1"/>
      <c r="AC345" s="142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</row>
    <row r="346" spans="4:39" s="38" customFormat="1" ht="13.5">
      <c r="D346" s="49"/>
      <c r="E346" s="50"/>
      <c r="G346" s="85">
        <v>265072</v>
      </c>
      <c r="H346" s="341" t="s">
        <v>1148</v>
      </c>
      <c r="K346" s="43">
        <v>828</v>
      </c>
      <c r="O346" s="43"/>
      <c r="P346" s="38" t="s">
        <v>736</v>
      </c>
      <c r="Q346" s="38" t="s">
        <v>736</v>
      </c>
      <c r="S346" s="43"/>
      <c r="W346" s="360"/>
      <c r="X346" s="4"/>
      <c r="Y346" s="3"/>
      <c r="Z346" s="2"/>
      <c r="AA346" s="1"/>
      <c r="AB346" s="1"/>
      <c r="AC346" s="142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</row>
    <row r="347" spans="4:39" s="38" customFormat="1" ht="13.5">
      <c r="D347" s="49"/>
      <c r="E347" s="50"/>
      <c r="G347" s="85">
        <v>265073</v>
      </c>
      <c r="H347" s="341" t="s">
        <v>1149</v>
      </c>
      <c r="K347" s="43">
        <v>829</v>
      </c>
      <c r="O347" s="43"/>
      <c r="P347" s="38" t="s">
        <v>736</v>
      </c>
      <c r="Q347" s="38" t="s">
        <v>736</v>
      </c>
      <c r="S347" s="43"/>
      <c r="W347" s="2"/>
      <c r="X347" s="4"/>
      <c r="Y347" s="3"/>
      <c r="Z347" s="2"/>
      <c r="AA347" s="1"/>
      <c r="AB347" s="1"/>
      <c r="AC347" s="142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</row>
    <row r="348" spans="4:39" s="38" customFormat="1" ht="13.5">
      <c r="D348" s="49"/>
      <c r="E348" s="50"/>
      <c r="G348" s="85">
        <v>265074</v>
      </c>
      <c r="H348" s="341" t="s">
        <v>1150</v>
      </c>
      <c r="K348" s="43">
        <v>830</v>
      </c>
      <c r="O348" s="43"/>
      <c r="P348" s="38" t="s">
        <v>736</v>
      </c>
      <c r="Q348" s="38" t="s">
        <v>736</v>
      </c>
      <c r="S348" s="43"/>
      <c r="W348" s="2"/>
      <c r="X348" s="4"/>
      <c r="Y348" s="3"/>
      <c r="Z348" s="2"/>
      <c r="AA348" s="1"/>
      <c r="AB348" s="1"/>
      <c r="AC348" s="142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</row>
    <row r="349" spans="4:39" s="38" customFormat="1" ht="13.5">
      <c r="D349" s="49"/>
      <c r="E349" s="50"/>
      <c r="G349" s="85">
        <v>265075</v>
      </c>
      <c r="H349" s="341" t="s">
        <v>1151</v>
      </c>
      <c r="K349" s="43">
        <v>831</v>
      </c>
      <c r="O349" s="43"/>
      <c r="P349" s="38" t="s">
        <v>736</v>
      </c>
      <c r="Q349" s="38" t="s">
        <v>736</v>
      </c>
      <c r="S349" s="43"/>
      <c r="W349" s="2"/>
      <c r="X349" s="4"/>
      <c r="Y349" s="3"/>
      <c r="Z349" s="2"/>
      <c r="AA349" s="1"/>
      <c r="AB349" s="1"/>
      <c r="AC349" s="142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</row>
    <row r="350" spans="4:39" s="38" customFormat="1" ht="13.5">
      <c r="D350" s="49"/>
      <c r="E350" s="50"/>
      <c r="G350" s="85">
        <v>265076</v>
      </c>
      <c r="H350" s="341" t="s">
        <v>1152</v>
      </c>
      <c r="K350" s="43">
        <v>832</v>
      </c>
      <c r="O350" s="43"/>
      <c r="P350" s="38" t="s">
        <v>736</v>
      </c>
      <c r="Q350" s="38" t="s">
        <v>736</v>
      </c>
      <c r="S350" s="43"/>
      <c r="W350" s="2"/>
      <c r="X350" s="4"/>
      <c r="Y350" s="3"/>
      <c r="Z350" s="2"/>
      <c r="AA350" s="1"/>
      <c r="AB350" s="1"/>
      <c r="AC350" s="142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</row>
    <row r="351" spans="4:39" s="38" customFormat="1" ht="13.5">
      <c r="D351" s="49"/>
      <c r="E351" s="50"/>
      <c r="G351" s="85">
        <v>265077</v>
      </c>
      <c r="H351" s="341" t="s">
        <v>1153</v>
      </c>
      <c r="K351" s="43">
        <v>833</v>
      </c>
      <c r="O351" s="43"/>
      <c r="P351" s="38" t="s">
        <v>736</v>
      </c>
      <c r="Q351" s="38" t="s">
        <v>736</v>
      </c>
      <c r="S351" s="43"/>
      <c r="W351" s="2"/>
      <c r="X351" s="4"/>
      <c r="Y351" s="3"/>
      <c r="Z351" s="2"/>
      <c r="AA351" s="1"/>
      <c r="AB351" s="1"/>
      <c r="AC351" s="142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</row>
    <row r="352" spans="4:39" s="38" customFormat="1" ht="13.5">
      <c r="D352" s="49"/>
      <c r="E352" s="50"/>
      <c r="G352" s="85">
        <v>265078</v>
      </c>
      <c r="H352" s="341" t="s">
        <v>1154</v>
      </c>
      <c r="K352" s="43">
        <v>834</v>
      </c>
      <c r="O352" s="43"/>
      <c r="P352" s="38" t="s">
        <v>736</v>
      </c>
      <c r="Q352" s="38" t="s">
        <v>736</v>
      </c>
      <c r="S352" s="43"/>
      <c r="W352" s="2"/>
      <c r="X352" s="4"/>
      <c r="Y352" s="3"/>
      <c r="Z352" s="2"/>
      <c r="AA352" s="1"/>
      <c r="AB352" s="1"/>
      <c r="AC352" s="142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</row>
    <row r="353" spans="4:39" s="38" customFormat="1" ht="13.5">
      <c r="D353" s="49"/>
      <c r="E353" s="50"/>
      <c r="G353" s="85">
        <v>265079</v>
      </c>
      <c r="H353" s="341" t="s">
        <v>1155</v>
      </c>
      <c r="K353" s="43">
        <v>835</v>
      </c>
      <c r="O353" s="43"/>
      <c r="P353" s="38" t="s">
        <v>736</v>
      </c>
      <c r="Q353" s="38" t="s">
        <v>736</v>
      </c>
      <c r="S353" s="43"/>
      <c r="W353" s="2"/>
      <c r="X353" s="4"/>
      <c r="Y353" s="3"/>
      <c r="Z353" s="2"/>
      <c r="AA353" s="1"/>
      <c r="AB353" s="1"/>
      <c r="AC353" s="142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</row>
    <row r="354" spans="4:39" s="38" customFormat="1" ht="13.5">
      <c r="D354" s="49"/>
      <c r="E354" s="50"/>
      <c r="G354" s="85">
        <v>265080</v>
      </c>
      <c r="H354" s="341" t="s">
        <v>1156</v>
      </c>
      <c r="K354" s="43">
        <v>836</v>
      </c>
      <c r="O354" s="43"/>
      <c r="P354" s="38" t="s">
        <v>736</v>
      </c>
      <c r="Q354" s="38" t="s">
        <v>736</v>
      </c>
      <c r="S354" s="43"/>
      <c r="W354" s="2"/>
      <c r="X354" s="4"/>
      <c r="Y354" s="3"/>
      <c r="Z354" s="2"/>
      <c r="AA354" s="1"/>
      <c r="AB354" s="1"/>
      <c r="AC354" s="142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</row>
    <row r="355" spans="4:39" s="38" customFormat="1" ht="13.5">
      <c r="D355" s="49"/>
      <c r="E355" s="50"/>
      <c r="G355" s="85">
        <v>265082</v>
      </c>
      <c r="H355" s="341" t="s">
        <v>1157</v>
      </c>
      <c r="K355" s="43">
        <v>837</v>
      </c>
      <c r="O355" s="43"/>
      <c r="P355" s="38" t="s">
        <v>736</v>
      </c>
      <c r="Q355" s="38" t="s">
        <v>736</v>
      </c>
      <c r="S355" s="43"/>
      <c r="W355" s="2"/>
      <c r="X355" s="4"/>
      <c r="Y355" s="3"/>
      <c r="Z355" s="2"/>
      <c r="AA355" s="1"/>
      <c r="AB355" s="1"/>
      <c r="AC355" s="142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</row>
    <row r="356" spans="4:39" s="38" customFormat="1" ht="13.5">
      <c r="D356" s="49"/>
      <c r="E356" s="50"/>
      <c r="G356" s="85">
        <v>265083</v>
      </c>
      <c r="H356" s="341" t="s">
        <v>1158</v>
      </c>
      <c r="K356" s="43">
        <v>838</v>
      </c>
      <c r="O356" s="43"/>
      <c r="P356" s="38" t="s">
        <v>736</v>
      </c>
      <c r="Q356" s="38" t="s">
        <v>736</v>
      </c>
      <c r="S356" s="43"/>
      <c r="W356" s="2"/>
      <c r="X356" s="4"/>
      <c r="Y356" s="3"/>
      <c r="Z356" s="2"/>
      <c r="AA356" s="1"/>
      <c r="AB356" s="1"/>
      <c r="AC356" s="142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</row>
    <row r="357" spans="4:39" s="38" customFormat="1" ht="13.5">
      <c r="D357" s="49"/>
      <c r="E357" s="50"/>
      <c r="G357" s="85">
        <v>265084</v>
      </c>
      <c r="H357" s="341" t="s">
        <v>1159</v>
      </c>
      <c r="K357" s="43">
        <v>839</v>
      </c>
      <c r="O357" s="43"/>
      <c r="P357" s="38" t="s">
        <v>736</v>
      </c>
      <c r="Q357" s="38" t="s">
        <v>736</v>
      </c>
      <c r="S357" s="43"/>
      <c r="W357" s="2"/>
      <c r="X357" s="4"/>
      <c r="Y357" s="3"/>
      <c r="Z357" s="2"/>
      <c r="AA357" s="1"/>
      <c r="AB357" s="1"/>
      <c r="AC357" s="142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</row>
    <row r="358" spans="4:39" s="38" customFormat="1" ht="13.5">
      <c r="D358" s="49"/>
      <c r="E358" s="50"/>
      <c r="G358" s="85">
        <v>265085</v>
      </c>
      <c r="H358" s="341" t="s">
        <v>1160</v>
      </c>
      <c r="K358" s="43">
        <v>840</v>
      </c>
      <c r="O358" s="43"/>
      <c r="P358" s="38" t="s">
        <v>736</v>
      </c>
      <c r="Q358" s="38" t="s">
        <v>736</v>
      </c>
      <c r="S358" s="43"/>
      <c r="W358" s="2"/>
      <c r="X358" s="4"/>
      <c r="Y358" s="3"/>
      <c r="Z358" s="2"/>
      <c r="AA358" s="1"/>
      <c r="AB358" s="1"/>
      <c r="AC358" s="142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</row>
    <row r="359" spans="4:39" s="38" customFormat="1" ht="13.5">
      <c r="D359" s="49"/>
      <c r="E359" s="50"/>
      <c r="G359" s="85">
        <v>265086</v>
      </c>
      <c r="H359" s="341" t="s">
        <v>1161</v>
      </c>
      <c r="K359" s="43">
        <v>841</v>
      </c>
      <c r="O359" s="43"/>
      <c r="P359" s="38" t="s">
        <v>736</v>
      </c>
      <c r="Q359" s="38" t="s">
        <v>736</v>
      </c>
      <c r="S359" s="43"/>
      <c r="W359" s="2"/>
      <c r="X359" s="4"/>
      <c r="Y359" s="3"/>
      <c r="Z359" s="2"/>
      <c r="AA359" s="1"/>
      <c r="AB359" s="1"/>
      <c r="AC359" s="142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</row>
    <row r="360" spans="4:39" s="38" customFormat="1" ht="13.5">
      <c r="D360" s="49"/>
      <c r="E360" s="50"/>
      <c r="G360" s="85">
        <v>265087</v>
      </c>
      <c r="H360" s="341" t="s">
        <v>1162</v>
      </c>
      <c r="K360" s="43">
        <v>842</v>
      </c>
      <c r="O360" s="43"/>
      <c r="P360" s="38" t="s">
        <v>736</v>
      </c>
      <c r="Q360" s="38" t="s">
        <v>736</v>
      </c>
      <c r="S360" s="43"/>
      <c r="W360" s="2"/>
      <c r="X360" s="4"/>
      <c r="Y360" s="3"/>
      <c r="Z360" s="2"/>
      <c r="AA360" s="1"/>
      <c r="AB360" s="1"/>
      <c r="AC360" s="142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</row>
    <row r="361" spans="4:39" s="38" customFormat="1" ht="13.5">
      <c r="D361" s="49"/>
      <c r="E361" s="50"/>
      <c r="G361" s="85">
        <v>265088</v>
      </c>
      <c r="H361" s="341" t="s">
        <v>1163</v>
      </c>
      <c r="K361" s="43">
        <v>843</v>
      </c>
      <c r="O361" s="43"/>
      <c r="P361" s="38" t="s">
        <v>736</v>
      </c>
      <c r="Q361" s="38" t="s">
        <v>736</v>
      </c>
      <c r="S361" s="43"/>
      <c r="W361" s="2"/>
      <c r="X361" s="4"/>
      <c r="Y361" s="3"/>
      <c r="Z361" s="2"/>
      <c r="AA361" s="1"/>
      <c r="AB361" s="1"/>
      <c r="AC361" s="142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</row>
    <row r="362" spans="4:39" s="38" customFormat="1" ht="13.5">
      <c r="D362" s="49"/>
      <c r="E362" s="50"/>
      <c r="G362" s="85">
        <v>265089</v>
      </c>
      <c r="H362" s="341" t="s">
        <v>1164</v>
      </c>
      <c r="K362" s="43">
        <v>844</v>
      </c>
      <c r="O362" s="43"/>
      <c r="P362" s="38" t="s">
        <v>736</v>
      </c>
      <c r="Q362" s="38" t="s">
        <v>736</v>
      </c>
      <c r="S362" s="43"/>
      <c r="W362" s="2"/>
      <c r="X362" s="4"/>
      <c r="Y362" s="3"/>
      <c r="Z362" s="2"/>
      <c r="AA362" s="1"/>
      <c r="AB362" s="1"/>
      <c r="AC362" s="142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</row>
    <row r="363" spans="4:39" s="38" customFormat="1" ht="13.5">
      <c r="D363" s="49"/>
      <c r="E363" s="50"/>
      <c r="G363" s="85">
        <v>265090</v>
      </c>
      <c r="H363" s="341" t="s">
        <v>1165</v>
      </c>
      <c r="K363" s="43">
        <v>845</v>
      </c>
      <c r="O363" s="43"/>
      <c r="P363" s="38" t="s">
        <v>736</v>
      </c>
      <c r="Q363" s="38" t="s">
        <v>736</v>
      </c>
      <c r="S363" s="43"/>
      <c r="W363" s="2"/>
      <c r="X363" s="4"/>
      <c r="Y363" s="3"/>
      <c r="Z363" s="2"/>
      <c r="AA363" s="1"/>
      <c r="AB363" s="1"/>
      <c r="AC363" s="142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</row>
    <row r="364" spans="4:39" s="38" customFormat="1" ht="13.5">
      <c r="D364" s="49"/>
      <c r="E364" s="50"/>
      <c r="G364" s="85">
        <v>265091</v>
      </c>
      <c r="H364" s="341" t="s">
        <v>1166</v>
      </c>
      <c r="K364" s="43">
        <v>846</v>
      </c>
      <c r="O364" s="43"/>
      <c r="P364" s="38" t="s">
        <v>736</v>
      </c>
      <c r="Q364" s="38" t="s">
        <v>736</v>
      </c>
      <c r="S364" s="43"/>
      <c r="W364" s="2"/>
      <c r="X364" s="4"/>
      <c r="Y364" s="3"/>
      <c r="Z364" s="2"/>
      <c r="AA364" s="1"/>
      <c r="AB364" s="1"/>
      <c r="AC364" s="142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</row>
    <row r="365" spans="4:39" s="38" customFormat="1" ht="13.5">
      <c r="D365" s="49"/>
      <c r="E365" s="50"/>
      <c r="G365" s="85">
        <v>265092</v>
      </c>
      <c r="H365" s="341" t="s">
        <v>1167</v>
      </c>
      <c r="K365" s="43">
        <v>847</v>
      </c>
      <c r="O365" s="43"/>
      <c r="P365" s="38" t="s">
        <v>736</v>
      </c>
      <c r="Q365" s="38" t="s">
        <v>736</v>
      </c>
      <c r="S365" s="43"/>
      <c r="W365" s="2"/>
      <c r="X365" s="4"/>
      <c r="Y365" s="3"/>
      <c r="Z365" s="2"/>
      <c r="AA365" s="1"/>
      <c r="AB365" s="1"/>
      <c r="AC365" s="142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</row>
    <row r="366" spans="4:39" s="38" customFormat="1" ht="13.5">
      <c r="D366" s="49"/>
      <c r="E366" s="50"/>
      <c r="G366" s="85">
        <v>265093</v>
      </c>
      <c r="H366" s="341" t="s">
        <v>1293</v>
      </c>
      <c r="K366" s="43">
        <v>848</v>
      </c>
      <c r="O366" s="43"/>
      <c r="P366" s="38" t="s">
        <v>736</v>
      </c>
      <c r="Q366" s="38" t="s">
        <v>736</v>
      </c>
      <c r="S366" s="43"/>
      <c r="W366" s="2"/>
      <c r="X366" s="4"/>
      <c r="Y366" s="3"/>
      <c r="Z366" s="2"/>
      <c r="AA366" s="1"/>
      <c r="AB366" s="1"/>
      <c r="AC366" s="142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</row>
    <row r="367" spans="4:39" s="38" customFormat="1" ht="13.5">
      <c r="D367" s="49"/>
      <c r="E367" s="50"/>
      <c r="G367" s="85">
        <v>265094</v>
      </c>
      <c r="H367" s="341" t="s">
        <v>1168</v>
      </c>
      <c r="K367" s="43">
        <v>849</v>
      </c>
      <c r="O367" s="43"/>
      <c r="P367" s="38" t="s">
        <v>736</v>
      </c>
      <c r="Q367" s="38" t="s">
        <v>736</v>
      </c>
      <c r="S367" s="43"/>
      <c r="W367" s="2"/>
      <c r="X367" s="4"/>
      <c r="Y367" s="3"/>
      <c r="Z367" s="2"/>
      <c r="AA367" s="1"/>
      <c r="AB367" s="1"/>
      <c r="AC367" s="142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</row>
    <row r="368" spans="4:39" s="38" customFormat="1" ht="13.5">
      <c r="D368" s="49"/>
      <c r="E368" s="50"/>
      <c r="G368" s="85">
        <v>265095</v>
      </c>
      <c r="H368" s="341" t="s">
        <v>68</v>
      </c>
      <c r="K368" s="43">
        <v>850</v>
      </c>
      <c r="O368" s="43"/>
      <c r="P368" s="38" t="s">
        <v>736</v>
      </c>
      <c r="Q368" s="38" t="s">
        <v>736</v>
      </c>
      <c r="S368" s="43"/>
      <c r="W368" s="2"/>
      <c r="X368" s="4"/>
      <c r="Y368" s="3"/>
      <c r="Z368" s="2"/>
      <c r="AA368" s="1"/>
      <c r="AB368" s="1"/>
      <c r="AC368" s="142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</row>
    <row r="369" spans="4:39" s="38" customFormat="1" ht="13.5">
      <c r="D369" s="49"/>
      <c r="E369" s="50"/>
      <c r="G369" s="85">
        <v>265096</v>
      </c>
      <c r="H369" s="341" t="s">
        <v>1169</v>
      </c>
      <c r="K369" s="43">
        <v>851</v>
      </c>
      <c r="O369" s="43"/>
      <c r="P369" s="38" t="s">
        <v>736</v>
      </c>
      <c r="Q369" s="38" t="s">
        <v>736</v>
      </c>
      <c r="S369" s="43"/>
      <c r="W369" s="2"/>
      <c r="X369" s="4"/>
      <c r="Y369" s="3"/>
      <c r="Z369" s="2"/>
      <c r="AA369" s="1"/>
      <c r="AB369" s="1"/>
      <c r="AC369" s="142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</row>
    <row r="370" spans="4:39" s="38" customFormat="1" ht="13.5">
      <c r="D370" s="49"/>
      <c r="E370" s="50"/>
      <c r="G370" s="85">
        <v>265097</v>
      </c>
      <c r="H370" s="341" t="s">
        <v>1170</v>
      </c>
      <c r="K370" s="43">
        <v>852</v>
      </c>
      <c r="O370" s="43"/>
      <c r="P370" s="38" t="s">
        <v>736</v>
      </c>
      <c r="Q370" s="38" t="s">
        <v>736</v>
      </c>
      <c r="S370" s="43"/>
      <c r="W370" s="2"/>
      <c r="X370" s="4"/>
      <c r="Y370" s="3"/>
      <c r="Z370" s="2"/>
      <c r="AA370" s="1"/>
      <c r="AB370" s="1"/>
      <c r="AC370" s="142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</row>
    <row r="371" spans="4:39" s="38" customFormat="1" ht="13.5">
      <c r="D371" s="49"/>
      <c r="E371" s="50"/>
      <c r="G371" s="85">
        <v>265098</v>
      </c>
      <c r="H371" s="341" t="s">
        <v>1171</v>
      </c>
      <c r="K371" s="43">
        <v>853</v>
      </c>
      <c r="O371" s="43"/>
      <c r="P371" s="38" t="s">
        <v>736</v>
      </c>
      <c r="Q371" s="38" t="s">
        <v>736</v>
      </c>
      <c r="S371" s="43"/>
      <c r="W371" s="2"/>
      <c r="X371" s="4"/>
      <c r="Y371" s="3"/>
      <c r="Z371" s="2"/>
      <c r="AA371" s="1"/>
      <c r="AB371" s="1"/>
      <c r="AC371" s="142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</row>
    <row r="372" spans="4:39" s="38" customFormat="1" ht="13.5">
      <c r="D372" s="49"/>
      <c r="E372" s="50"/>
      <c r="G372" s="85">
        <v>265099</v>
      </c>
      <c r="H372" s="341" t="s">
        <v>1172</v>
      </c>
      <c r="K372" s="43">
        <v>854</v>
      </c>
      <c r="O372" s="43"/>
      <c r="P372" s="38" t="s">
        <v>736</v>
      </c>
      <c r="Q372" s="38" t="s">
        <v>736</v>
      </c>
      <c r="S372" s="43"/>
      <c r="W372" s="2"/>
      <c r="X372" s="4"/>
      <c r="Y372" s="3"/>
      <c r="Z372" s="2"/>
      <c r="AA372" s="1"/>
      <c r="AB372" s="1"/>
      <c r="AC372" s="142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</row>
    <row r="373" spans="4:39" s="38" customFormat="1" ht="13.5">
      <c r="D373" s="49"/>
      <c r="E373" s="50"/>
      <c r="G373" s="85">
        <v>265100</v>
      </c>
      <c r="H373" s="341" t="s">
        <v>1173</v>
      </c>
      <c r="K373" s="43">
        <v>855</v>
      </c>
      <c r="O373" s="43"/>
      <c r="P373" s="38" t="s">
        <v>736</v>
      </c>
      <c r="Q373" s="38" t="s">
        <v>736</v>
      </c>
      <c r="S373" s="43"/>
      <c r="W373" s="2"/>
      <c r="X373" s="4"/>
      <c r="Y373" s="3"/>
      <c r="Z373" s="2"/>
      <c r="AA373" s="1"/>
      <c r="AB373" s="1"/>
      <c r="AC373" s="142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</row>
    <row r="374" spans="4:39" s="38" customFormat="1" ht="13.5">
      <c r="D374" s="49"/>
      <c r="E374" s="50"/>
      <c r="G374" s="85">
        <v>265101</v>
      </c>
      <c r="H374" s="341" t="s">
        <v>1174</v>
      </c>
      <c r="K374" s="43">
        <v>856</v>
      </c>
      <c r="O374" s="43"/>
      <c r="P374" s="38" t="s">
        <v>736</v>
      </c>
      <c r="Q374" s="38" t="s">
        <v>736</v>
      </c>
      <c r="S374" s="43"/>
      <c r="W374" s="2"/>
      <c r="X374" s="4"/>
      <c r="Y374" s="3"/>
      <c r="Z374" s="2"/>
      <c r="AA374" s="1"/>
      <c r="AB374" s="1"/>
      <c r="AC374" s="142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</row>
    <row r="375" spans="4:39" s="38" customFormat="1" ht="13.5">
      <c r="D375" s="49"/>
      <c r="E375" s="50"/>
      <c r="G375" s="85">
        <v>265102</v>
      </c>
      <c r="H375" s="341" t="s">
        <v>1175</v>
      </c>
      <c r="K375" s="43">
        <v>857</v>
      </c>
      <c r="O375" s="43"/>
      <c r="P375" s="38" t="s">
        <v>736</v>
      </c>
      <c r="Q375" s="38" t="s">
        <v>736</v>
      </c>
      <c r="S375" s="43"/>
      <c r="W375" s="2"/>
      <c r="X375" s="4"/>
      <c r="Y375" s="3"/>
      <c r="Z375" s="2"/>
      <c r="AA375" s="1"/>
      <c r="AB375" s="1"/>
      <c r="AC375" s="142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</row>
    <row r="376" spans="4:39" s="38" customFormat="1" ht="13.5">
      <c r="D376" s="49"/>
      <c r="E376" s="50"/>
      <c r="G376" s="85">
        <v>265103</v>
      </c>
      <c r="H376" s="341" t="s">
        <v>1176</v>
      </c>
      <c r="K376" s="43">
        <v>858</v>
      </c>
      <c r="O376" s="43"/>
      <c r="P376" s="38" t="s">
        <v>736</v>
      </c>
      <c r="Q376" s="38" t="s">
        <v>736</v>
      </c>
      <c r="S376" s="43"/>
      <c r="W376" s="2"/>
      <c r="X376" s="4"/>
      <c r="Y376" s="3"/>
      <c r="Z376" s="2"/>
      <c r="AA376" s="1"/>
      <c r="AB376" s="1"/>
      <c r="AC376" s="142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</row>
    <row r="377" spans="4:39" s="38" customFormat="1" ht="13.5">
      <c r="D377" s="49"/>
      <c r="E377" s="50"/>
      <c r="G377" s="85">
        <v>265105</v>
      </c>
      <c r="H377" s="341" t="s">
        <v>1177</v>
      </c>
      <c r="K377" s="43">
        <v>859</v>
      </c>
      <c r="O377" s="43"/>
      <c r="P377" s="38" t="s">
        <v>736</v>
      </c>
      <c r="Q377" s="38" t="s">
        <v>736</v>
      </c>
      <c r="S377" s="43"/>
      <c r="W377" s="2"/>
      <c r="X377" s="4"/>
      <c r="Y377" s="3"/>
      <c r="Z377" s="2"/>
      <c r="AA377" s="1"/>
      <c r="AB377" s="1"/>
      <c r="AC377" s="142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</row>
    <row r="378" spans="4:39" s="38" customFormat="1" ht="13.5">
      <c r="D378" s="49"/>
      <c r="E378" s="50"/>
      <c r="G378" s="85">
        <v>265106</v>
      </c>
      <c r="H378" s="341" t="s">
        <v>1178</v>
      </c>
      <c r="K378" s="43">
        <v>860</v>
      </c>
      <c r="O378" s="43"/>
      <c r="P378" s="38" t="s">
        <v>736</v>
      </c>
      <c r="Q378" s="38" t="s">
        <v>736</v>
      </c>
      <c r="S378" s="43"/>
      <c r="W378" s="2"/>
      <c r="X378" s="4"/>
      <c r="Y378" s="3"/>
      <c r="Z378" s="2"/>
      <c r="AA378" s="1"/>
      <c r="AB378" s="1"/>
      <c r="AC378" s="142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</row>
    <row r="379" spans="4:39" s="38" customFormat="1" ht="13.5">
      <c r="D379" s="49"/>
      <c r="E379" s="50"/>
      <c r="G379" s="85">
        <v>265108</v>
      </c>
      <c r="H379" s="341" t="s">
        <v>1179</v>
      </c>
      <c r="K379" s="43">
        <v>861</v>
      </c>
      <c r="O379" s="43"/>
      <c r="P379" s="38" t="s">
        <v>736</v>
      </c>
      <c r="Q379" s="38" t="s">
        <v>736</v>
      </c>
      <c r="S379" s="43"/>
      <c r="W379" s="2"/>
      <c r="X379" s="4"/>
      <c r="Y379" s="3"/>
      <c r="Z379" s="2"/>
      <c r="AA379" s="1"/>
      <c r="AB379" s="1"/>
      <c r="AC379" s="142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</row>
    <row r="380" spans="4:39" s="38" customFormat="1" ht="13.5">
      <c r="D380" s="49"/>
      <c r="E380" s="50"/>
      <c r="G380" s="85">
        <v>265109</v>
      </c>
      <c r="H380" s="341" t="s">
        <v>1180</v>
      </c>
      <c r="K380" s="43">
        <v>862</v>
      </c>
      <c r="O380" s="43"/>
      <c r="P380" s="38" t="s">
        <v>736</v>
      </c>
      <c r="Q380" s="38" t="s">
        <v>736</v>
      </c>
      <c r="S380" s="43"/>
      <c r="W380" s="2"/>
      <c r="X380" s="4"/>
      <c r="Y380" s="3"/>
      <c r="Z380" s="2"/>
      <c r="AA380" s="1"/>
      <c r="AB380" s="1"/>
      <c r="AC380" s="142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</row>
    <row r="381" spans="4:39" s="38" customFormat="1" ht="13.5">
      <c r="D381" s="49"/>
      <c r="E381" s="50"/>
      <c r="G381" s="85">
        <v>265110</v>
      </c>
      <c r="H381" s="341" t="s">
        <v>1181</v>
      </c>
      <c r="K381" s="43">
        <v>863</v>
      </c>
      <c r="O381" s="43"/>
      <c r="P381" s="38" t="s">
        <v>736</v>
      </c>
      <c r="Q381" s="38" t="s">
        <v>736</v>
      </c>
      <c r="S381" s="43"/>
      <c r="W381" s="2"/>
      <c r="X381" s="4"/>
      <c r="Y381" s="3"/>
      <c r="Z381" s="2"/>
      <c r="AA381" s="1"/>
      <c r="AB381" s="1"/>
      <c r="AC381" s="142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</row>
    <row r="382" spans="4:39" s="38" customFormat="1" ht="13.5">
      <c r="D382" s="49"/>
      <c r="E382" s="50"/>
      <c r="G382" s="85">
        <v>265111</v>
      </c>
      <c r="H382" s="341" t="s">
        <v>1182</v>
      </c>
      <c r="K382" s="43">
        <v>864</v>
      </c>
      <c r="O382" s="43"/>
      <c r="P382" s="38" t="s">
        <v>736</v>
      </c>
      <c r="Q382" s="38" t="s">
        <v>736</v>
      </c>
      <c r="S382" s="43"/>
      <c r="W382" s="2"/>
      <c r="X382" s="4"/>
      <c r="Y382" s="3"/>
      <c r="Z382" s="2"/>
      <c r="AA382" s="1"/>
      <c r="AB382" s="1"/>
      <c r="AC382" s="142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</row>
    <row r="383" spans="4:39" s="38" customFormat="1" ht="13.5">
      <c r="D383" s="49"/>
      <c r="E383" s="50"/>
      <c r="G383" s="85">
        <v>265112</v>
      </c>
      <c r="H383" s="341" t="s">
        <v>1183</v>
      </c>
      <c r="K383" s="43">
        <v>865</v>
      </c>
      <c r="O383" s="43"/>
      <c r="P383" s="38" t="s">
        <v>736</v>
      </c>
      <c r="Q383" s="38" t="s">
        <v>736</v>
      </c>
      <c r="S383" s="43"/>
      <c r="W383" s="2"/>
      <c r="X383" s="4"/>
      <c r="Y383" s="3"/>
      <c r="Z383" s="2"/>
      <c r="AA383" s="1"/>
      <c r="AB383" s="1"/>
      <c r="AC383" s="142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</row>
    <row r="384" spans="4:39" s="38" customFormat="1" ht="13.5">
      <c r="D384" s="49"/>
      <c r="E384" s="50"/>
      <c r="G384" s="85">
        <v>265113</v>
      </c>
      <c r="H384" s="341" t="s">
        <v>1184</v>
      </c>
      <c r="K384" s="43">
        <v>866</v>
      </c>
      <c r="O384" s="43"/>
      <c r="P384" s="38" t="s">
        <v>736</v>
      </c>
      <c r="Q384" s="38" t="s">
        <v>736</v>
      </c>
      <c r="S384" s="43"/>
      <c r="W384" s="2"/>
      <c r="X384" s="4"/>
      <c r="Y384" s="3"/>
      <c r="Z384" s="2"/>
      <c r="AA384" s="1"/>
      <c r="AB384" s="1"/>
      <c r="AC384" s="142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</row>
    <row r="385" spans="4:39" s="38" customFormat="1" ht="13.5">
      <c r="D385" s="49"/>
      <c r="E385" s="50"/>
      <c r="G385" s="85">
        <v>265114</v>
      </c>
      <c r="H385" s="341" t="s">
        <v>87</v>
      </c>
      <c r="K385" s="43">
        <v>867</v>
      </c>
      <c r="O385" s="43"/>
      <c r="P385" s="38" t="s">
        <v>736</v>
      </c>
      <c r="Q385" s="38" t="s">
        <v>736</v>
      </c>
      <c r="S385" s="43"/>
      <c r="W385" s="2"/>
      <c r="X385" s="4"/>
      <c r="Y385" s="3"/>
      <c r="Z385" s="2"/>
      <c r="AA385" s="1"/>
      <c r="AB385" s="1"/>
      <c r="AC385" s="142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</row>
    <row r="386" spans="4:39" s="38" customFormat="1" ht="13.5">
      <c r="D386" s="49"/>
      <c r="E386" s="50"/>
      <c r="G386" s="85">
        <v>265115</v>
      </c>
      <c r="H386" s="341" t="s">
        <v>1185</v>
      </c>
      <c r="K386" s="43">
        <v>868</v>
      </c>
      <c r="O386" s="43"/>
      <c r="P386" s="38" t="s">
        <v>736</v>
      </c>
      <c r="Q386" s="38" t="s">
        <v>736</v>
      </c>
      <c r="S386" s="43"/>
      <c r="W386" s="2"/>
      <c r="X386" s="4"/>
      <c r="Y386" s="3"/>
      <c r="Z386" s="2"/>
      <c r="AA386" s="1"/>
      <c r="AB386" s="1"/>
      <c r="AC386" s="142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</row>
    <row r="387" spans="4:39" s="38" customFormat="1" ht="13.5">
      <c r="D387" s="49"/>
      <c r="E387" s="50"/>
      <c r="G387" s="85">
        <v>265116</v>
      </c>
      <c r="H387" s="341" t="s">
        <v>1186</v>
      </c>
      <c r="K387" s="43">
        <v>869</v>
      </c>
      <c r="O387" s="43"/>
      <c r="P387" s="38" t="s">
        <v>736</v>
      </c>
      <c r="Q387" s="38" t="s">
        <v>736</v>
      </c>
      <c r="S387" s="43"/>
      <c r="W387" s="2"/>
      <c r="X387" s="4"/>
      <c r="Y387" s="3"/>
      <c r="Z387" s="2"/>
      <c r="AA387" s="1"/>
      <c r="AB387" s="1"/>
      <c r="AC387" s="142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</row>
    <row r="388" spans="4:39" s="38" customFormat="1" ht="13.5">
      <c r="D388" s="49"/>
      <c r="E388" s="50"/>
      <c r="G388" s="85">
        <v>265117</v>
      </c>
      <c r="H388" s="341" t="s">
        <v>1187</v>
      </c>
      <c r="K388" s="43">
        <v>870</v>
      </c>
      <c r="O388" s="43"/>
      <c r="P388" s="38" t="s">
        <v>736</v>
      </c>
      <c r="Q388" s="38" t="s">
        <v>736</v>
      </c>
      <c r="S388" s="43"/>
      <c r="W388" s="2"/>
      <c r="X388" s="4"/>
      <c r="Y388" s="3"/>
      <c r="Z388" s="2"/>
      <c r="AA388" s="1"/>
      <c r="AB388" s="1"/>
      <c r="AC388" s="142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</row>
    <row r="389" spans="4:39" s="38" customFormat="1" ht="13.5">
      <c r="D389" s="49"/>
      <c r="E389" s="50"/>
      <c r="G389" s="85">
        <v>265118</v>
      </c>
      <c r="H389" s="341" t="s">
        <v>1188</v>
      </c>
      <c r="K389" s="43">
        <v>871</v>
      </c>
      <c r="O389" s="43"/>
      <c r="P389" s="38" t="s">
        <v>736</v>
      </c>
      <c r="Q389" s="38" t="s">
        <v>736</v>
      </c>
      <c r="S389" s="43"/>
      <c r="W389" s="2"/>
      <c r="X389" s="4"/>
      <c r="Y389" s="3"/>
      <c r="Z389" s="2"/>
      <c r="AA389" s="1"/>
      <c r="AB389" s="1"/>
      <c r="AC389" s="142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</row>
    <row r="390" spans="4:39" s="38" customFormat="1" ht="13.5">
      <c r="D390" s="49"/>
      <c r="E390" s="50"/>
      <c r="G390" s="85">
        <v>265121</v>
      </c>
      <c r="H390" s="341" t="s">
        <v>97</v>
      </c>
      <c r="K390" s="43">
        <v>872</v>
      </c>
      <c r="O390" s="43"/>
      <c r="P390" s="38" t="s">
        <v>736</v>
      </c>
      <c r="Q390" s="38" t="s">
        <v>736</v>
      </c>
      <c r="S390" s="43"/>
      <c r="W390" s="2"/>
      <c r="X390" s="4"/>
      <c r="Y390" s="3"/>
      <c r="Z390" s="2"/>
      <c r="AA390" s="1"/>
      <c r="AB390" s="1"/>
      <c r="AC390" s="142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</row>
    <row r="391" spans="4:39" s="38" customFormat="1" ht="13.5">
      <c r="D391" s="49"/>
      <c r="E391" s="50"/>
      <c r="G391" s="85">
        <v>265122</v>
      </c>
      <c r="H391" s="341" t="s">
        <v>1189</v>
      </c>
      <c r="K391" s="43">
        <v>873</v>
      </c>
      <c r="O391" s="43"/>
      <c r="P391" s="38" t="s">
        <v>736</v>
      </c>
      <c r="Q391" s="38" t="s">
        <v>736</v>
      </c>
      <c r="S391" s="43"/>
      <c r="W391" s="2"/>
      <c r="X391" s="4"/>
      <c r="Y391" s="3"/>
      <c r="Z391" s="2"/>
      <c r="AA391" s="1"/>
      <c r="AB391" s="1"/>
      <c r="AC391" s="142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</row>
    <row r="392" spans="4:39" s="38" customFormat="1" ht="13.5">
      <c r="D392" s="49"/>
      <c r="E392" s="50"/>
      <c r="G392" s="85">
        <v>265123</v>
      </c>
      <c r="H392" s="341" t="s">
        <v>1190</v>
      </c>
      <c r="K392" s="43">
        <v>874</v>
      </c>
      <c r="O392" s="43"/>
      <c r="P392" s="38" t="s">
        <v>736</v>
      </c>
      <c r="Q392" s="38" t="s">
        <v>736</v>
      </c>
      <c r="S392" s="43"/>
      <c r="W392" s="2"/>
      <c r="X392" s="4"/>
      <c r="Y392" s="3"/>
      <c r="Z392" s="2"/>
      <c r="AA392" s="1"/>
      <c r="AB392" s="1"/>
      <c r="AC392" s="142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</row>
    <row r="393" spans="4:39" s="38" customFormat="1" ht="13.5">
      <c r="D393" s="49"/>
      <c r="E393" s="50"/>
      <c r="G393" s="85">
        <v>265124</v>
      </c>
      <c r="H393" s="341" t="s">
        <v>1191</v>
      </c>
      <c r="K393" s="43">
        <v>875</v>
      </c>
      <c r="O393" s="43"/>
      <c r="P393" s="38" t="s">
        <v>736</v>
      </c>
      <c r="Q393" s="38" t="s">
        <v>736</v>
      </c>
      <c r="S393" s="43"/>
      <c r="W393" s="2"/>
      <c r="X393" s="4"/>
      <c r="Y393" s="3"/>
      <c r="Z393" s="2"/>
      <c r="AA393" s="1"/>
      <c r="AB393" s="1"/>
      <c r="AC393" s="142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</row>
    <row r="394" spans="4:39" s="38" customFormat="1" ht="13.5">
      <c r="D394" s="49"/>
      <c r="E394" s="50"/>
      <c r="G394" s="85">
        <v>265125</v>
      </c>
      <c r="H394" s="341" t="s">
        <v>1192</v>
      </c>
      <c r="K394" s="43">
        <v>876</v>
      </c>
      <c r="O394" s="43"/>
      <c r="P394" s="38" t="s">
        <v>736</v>
      </c>
      <c r="Q394" s="38" t="s">
        <v>736</v>
      </c>
      <c r="S394" s="43"/>
      <c r="W394" s="2"/>
      <c r="X394" s="4"/>
      <c r="Y394" s="3"/>
      <c r="Z394" s="2"/>
      <c r="AA394" s="1"/>
      <c r="AB394" s="1"/>
      <c r="AC394" s="142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</row>
    <row r="395" spans="4:39" s="38" customFormat="1" ht="13.5">
      <c r="D395" s="49"/>
      <c r="E395" s="50"/>
      <c r="G395" s="85">
        <v>265126</v>
      </c>
      <c r="H395" s="341" t="s">
        <v>1193</v>
      </c>
      <c r="K395" s="43">
        <v>877</v>
      </c>
      <c r="O395" s="43"/>
      <c r="P395" s="38" t="s">
        <v>736</v>
      </c>
      <c r="Q395" s="38" t="s">
        <v>736</v>
      </c>
      <c r="S395" s="43"/>
      <c r="W395" s="2"/>
      <c r="X395" s="4"/>
      <c r="Y395" s="3"/>
      <c r="Z395" s="2"/>
      <c r="AA395" s="1"/>
      <c r="AB395" s="1"/>
      <c r="AC395" s="142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</row>
    <row r="396" spans="4:39" s="38" customFormat="1" ht="13.5">
      <c r="D396" s="49"/>
      <c r="E396" s="50"/>
      <c r="G396" s="85">
        <v>265127</v>
      </c>
      <c r="H396" s="341" t="s">
        <v>1194</v>
      </c>
      <c r="K396" s="43">
        <v>878</v>
      </c>
      <c r="O396" s="43"/>
      <c r="P396" s="38" t="s">
        <v>736</v>
      </c>
      <c r="Q396" s="38" t="s">
        <v>736</v>
      </c>
      <c r="S396" s="43"/>
      <c r="W396" s="2"/>
      <c r="X396" s="4"/>
      <c r="Y396" s="3"/>
      <c r="Z396" s="2"/>
      <c r="AA396" s="1"/>
      <c r="AB396" s="1"/>
      <c r="AC396" s="142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</row>
    <row r="397" spans="4:39" s="38" customFormat="1" ht="13.5">
      <c r="D397" s="49"/>
      <c r="E397" s="50"/>
      <c r="G397" s="85">
        <v>265128</v>
      </c>
      <c r="H397" s="341" t="s">
        <v>1195</v>
      </c>
      <c r="K397" s="43">
        <v>879</v>
      </c>
      <c r="O397" s="43"/>
      <c r="P397" s="38" t="s">
        <v>736</v>
      </c>
      <c r="Q397" s="38" t="s">
        <v>736</v>
      </c>
      <c r="S397" s="43"/>
      <c r="W397" s="2"/>
      <c r="X397" s="4"/>
      <c r="Y397" s="3"/>
      <c r="Z397" s="2"/>
      <c r="AA397" s="1"/>
      <c r="AB397" s="1"/>
      <c r="AC397" s="142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</row>
    <row r="398" spans="4:39" s="38" customFormat="1" ht="13.5">
      <c r="D398" s="49"/>
      <c r="E398" s="50"/>
      <c r="G398" s="85">
        <v>265129</v>
      </c>
      <c r="H398" s="341" t="s">
        <v>1196</v>
      </c>
      <c r="K398" s="43">
        <v>880</v>
      </c>
      <c r="O398" s="43"/>
      <c r="P398" s="38" t="s">
        <v>736</v>
      </c>
      <c r="Q398" s="38" t="s">
        <v>736</v>
      </c>
      <c r="S398" s="43"/>
      <c r="W398" s="2"/>
      <c r="X398" s="4"/>
      <c r="Y398" s="3"/>
      <c r="Z398" s="2"/>
      <c r="AA398" s="1"/>
      <c r="AB398" s="1"/>
      <c r="AC398" s="142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</row>
    <row r="399" spans="4:39" s="38" customFormat="1" ht="13.5">
      <c r="D399" s="49"/>
      <c r="E399" s="50"/>
      <c r="G399" s="85">
        <v>265130</v>
      </c>
      <c r="H399" s="341" t="s">
        <v>1197</v>
      </c>
      <c r="K399" s="43">
        <v>881</v>
      </c>
      <c r="O399" s="43"/>
      <c r="P399" s="38" t="s">
        <v>736</v>
      </c>
      <c r="Q399" s="38" t="s">
        <v>736</v>
      </c>
      <c r="S399" s="43"/>
      <c r="W399" s="2"/>
      <c r="X399" s="4"/>
      <c r="Y399" s="3"/>
      <c r="Z399" s="2"/>
      <c r="AA399" s="1"/>
      <c r="AB399" s="1"/>
      <c r="AC399" s="142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</row>
    <row r="400" spans="4:39" s="38" customFormat="1" ht="14.25">
      <c r="D400" s="49"/>
      <c r="E400" s="50"/>
      <c r="G400" s="85">
        <v>265131</v>
      </c>
      <c r="H400" s="341" t="s">
        <v>1198</v>
      </c>
      <c r="K400" s="43">
        <v>882</v>
      </c>
      <c r="O400" s="43"/>
      <c r="P400" s="38" t="s">
        <v>736</v>
      </c>
      <c r="Q400" s="38" t="s">
        <v>736</v>
      </c>
      <c r="S400" s="43"/>
      <c r="W400" s="2"/>
      <c r="X400" s="4"/>
      <c r="Y400" s="3"/>
      <c r="Z400" s="2"/>
      <c r="AA400" s="1"/>
      <c r="AB400" s="1"/>
      <c r="AC400" s="142"/>
      <c r="AD400" s="143"/>
      <c r="AE400" s="143"/>
      <c r="AF400" s="143"/>
      <c r="AG400" s="148"/>
      <c r="AH400" s="148"/>
      <c r="AI400" s="148"/>
      <c r="AJ400" s="143"/>
      <c r="AK400" s="143"/>
      <c r="AL400" s="143"/>
      <c r="AM400" s="143"/>
    </row>
    <row r="401" spans="4:39" s="38" customFormat="1" ht="14.25">
      <c r="D401" s="49"/>
      <c r="E401" s="50"/>
      <c r="G401" s="85">
        <v>265132</v>
      </c>
      <c r="H401" s="341" t="s">
        <v>1199</v>
      </c>
      <c r="K401" s="43">
        <v>883</v>
      </c>
      <c r="O401" s="43"/>
      <c r="P401" s="38" t="s">
        <v>736</v>
      </c>
      <c r="Q401" s="38" t="s">
        <v>736</v>
      </c>
      <c r="S401" s="43"/>
      <c r="W401" s="2"/>
      <c r="X401" s="4"/>
      <c r="Y401" s="3"/>
      <c r="Z401" s="2"/>
      <c r="AA401" s="1"/>
      <c r="AB401" s="1"/>
      <c r="AC401" s="142"/>
      <c r="AD401" s="143"/>
      <c r="AE401" s="143"/>
      <c r="AF401" s="143"/>
      <c r="AG401" s="148"/>
      <c r="AH401" s="148"/>
      <c r="AI401" s="148"/>
      <c r="AJ401" s="143"/>
      <c r="AK401" s="143"/>
      <c r="AL401" s="143"/>
      <c r="AM401" s="143"/>
    </row>
    <row r="402" spans="4:39" s="38" customFormat="1" ht="14.25">
      <c r="D402" s="49"/>
      <c r="E402" s="50"/>
      <c r="G402" s="85">
        <v>265134</v>
      </c>
      <c r="H402" s="341" t="s">
        <v>1200</v>
      </c>
      <c r="K402" s="43">
        <v>884</v>
      </c>
      <c r="O402" s="43"/>
      <c r="P402" s="38" t="s">
        <v>736</v>
      </c>
      <c r="Q402" s="38" t="s">
        <v>736</v>
      </c>
      <c r="S402" s="43"/>
      <c r="W402" s="2"/>
      <c r="X402" s="4"/>
      <c r="Y402" s="3"/>
      <c r="Z402" s="2"/>
      <c r="AA402" s="1"/>
      <c r="AB402" s="1"/>
      <c r="AC402" s="142"/>
      <c r="AD402" s="143"/>
      <c r="AE402" s="143"/>
      <c r="AF402" s="143"/>
      <c r="AG402" s="148"/>
      <c r="AH402" s="148"/>
      <c r="AI402" s="148"/>
      <c r="AJ402" s="143"/>
      <c r="AK402" s="143"/>
      <c r="AL402" s="143"/>
      <c r="AM402" s="143"/>
    </row>
    <row r="403" spans="4:39" s="38" customFormat="1" ht="14.25">
      <c r="D403" s="49"/>
      <c r="E403" s="50"/>
      <c r="G403" s="85">
        <v>265136</v>
      </c>
      <c r="H403" s="341" t="s">
        <v>1201</v>
      </c>
      <c r="K403" s="43">
        <v>885</v>
      </c>
      <c r="O403" s="43"/>
      <c r="P403" s="38" t="s">
        <v>736</v>
      </c>
      <c r="Q403" s="38" t="s">
        <v>736</v>
      </c>
      <c r="S403" s="43"/>
      <c r="W403" s="2"/>
      <c r="X403" s="4"/>
      <c r="Y403" s="3"/>
      <c r="Z403" s="2"/>
      <c r="AA403" s="1"/>
      <c r="AB403" s="1"/>
      <c r="AC403" s="142"/>
      <c r="AD403" s="143"/>
      <c r="AE403" s="143"/>
      <c r="AF403" s="143"/>
      <c r="AG403" s="148"/>
      <c r="AH403" s="148"/>
      <c r="AI403" s="148"/>
      <c r="AJ403" s="143"/>
      <c r="AK403" s="143"/>
      <c r="AL403" s="143"/>
      <c r="AM403" s="143"/>
    </row>
    <row r="404" spans="4:39" s="38" customFormat="1" ht="14.25">
      <c r="D404" s="49"/>
      <c r="G404" s="85">
        <v>265137</v>
      </c>
      <c r="H404" s="341" t="s">
        <v>1202</v>
      </c>
      <c r="K404" s="43">
        <v>886</v>
      </c>
      <c r="O404" s="43"/>
      <c r="P404" s="38" t="s">
        <v>736</v>
      </c>
      <c r="Q404" s="38" t="s">
        <v>736</v>
      </c>
      <c r="S404" s="43"/>
      <c r="W404" s="2"/>
      <c r="X404" s="4"/>
      <c r="Y404" s="3"/>
      <c r="Z404" s="2"/>
      <c r="AA404" s="1"/>
      <c r="AB404" s="1"/>
      <c r="AC404" s="142"/>
      <c r="AD404" s="143"/>
      <c r="AE404" s="143"/>
      <c r="AF404" s="143"/>
      <c r="AG404" s="148"/>
      <c r="AH404" s="148"/>
      <c r="AI404" s="148"/>
      <c r="AJ404" s="143"/>
      <c r="AK404" s="143"/>
      <c r="AL404" s="143"/>
      <c r="AM404" s="143"/>
    </row>
    <row r="405" spans="7:17" ht="14.25">
      <c r="G405" s="85">
        <v>265138</v>
      </c>
      <c r="H405" s="341" t="s">
        <v>1203</v>
      </c>
      <c r="K405" s="33">
        <v>887</v>
      </c>
      <c r="P405" s="10" t="s">
        <v>736</v>
      </c>
      <c r="Q405" s="10" t="s">
        <v>736</v>
      </c>
    </row>
    <row r="406" spans="7:17" ht="14.25">
      <c r="G406" s="85">
        <v>265139</v>
      </c>
      <c r="H406" s="341" t="s">
        <v>1204</v>
      </c>
      <c r="K406" s="33">
        <v>888</v>
      </c>
      <c r="P406" s="10" t="s">
        <v>736</v>
      </c>
      <c r="Q406" s="10" t="s">
        <v>736</v>
      </c>
    </row>
    <row r="407" spans="7:17" ht="14.25">
      <c r="G407" s="85">
        <v>265140</v>
      </c>
      <c r="H407" s="341" t="s">
        <v>1205</v>
      </c>
      <c r="K407" s="33">
        <v>889</v>
      </c>
      <c r="P407" s="10" t="s">
        <v>736</v>
      </c>
      <c r="Q407" s="10" t="s">
        <v>736</v>
      </c>
    </row>
    <row r="408" spans="7:17" ht="14.25">
      <c r="G408" s="85">
        <v>265141</v>
      </c>
      <c r="H408" s="341" t="s">
        <v>1206</v>
      </c>
      <c r="K408" s="33">
        <v>890</v>
      </c>
      <c r="P408" s="10" t="s">
        <v>736</v>
      </c>
      <c r="Q408" s="10" t="s">
        <v>736</v>
      </c>
    </row>
    <row r="409" spans="7:17" ht="14.25">
      <c r="G409" s="85">
        <v>265142</v>
      </c>
      <c r="H409" s="341" t="s">
        <v>1207</v>
      </c>
      <c r="K409" s="33">
        <v>891</v>
      </c>
      <c r="P409" s="10" t="s">
        <v>736</v>
      </c>
      <c r="Q409" s="10" t="s">
        <v>736</v>
      </c>
    </row>
    <row r="410" spans="7:17" ht="14.25">
      <c r="G410" s="85">
        <v>265143</v>
      </c>
      <c r="H410" s="341" t="s">
        <v>1208</v>
      </c>
      <c r="K410" s="33">
        <v>892</v>
      </c>
      <c r="P410" s="10" t="s">
        <v>736</v>
      </c>
      <c r="Q410" s="10" t="s">
        <v>736</v>
      </c>
    </row>
    <row r="411" spans="7:17" ht="14.25">
      <c r="G411" s="85">
        <v>265144</v>
      </c>
      <c r="H411" s="341" t="s">
        <v>1209</v>
      </c>
      <c r="K411" s="33">
        <v>893</v>
      </c>
      <c r="P411" s="10" t="s">
        <v>736</v>
      </c>
      <c r="Q411" s="10" t="s">
        <v>736</v>
      </c>
    </row>
    <row r="412" spans="7:17" ht="14.25">
      <c r="G412" s="85">
        <v>265145</v>
      </c>
      <c r="H412" s="341" t="s">
        <v>1210</v>
      </c>
      <c r="K412" s="33">
        <v>894</v>
      </c>
      <c r="P412" s="10" t="s">
        <v>736</v>
      </c>
      <c r="Q412" s="10" t="s">
        <v>736</v>
      </c>
    </row>
    <row r="413" spans="7:17" ht="14.25">
      <c r="G413" s="85">
        <v>265146</v>
      </c>
      <c r="H413" s="341" t="s">
        <v>1211</v>
      </c>
      <c r="K413" s="33">
        <v>895</v>
      </c>
      <c r="P413" s="10" t="s">
        <v>736</v>
      </c>
      <c r="Q413" s="10" t="s">
        <v>736</v>
      </c>
    </row>
    <row r="414" spans="7:17" ht="14.25">
      <c r="G414" s="85">
        <v>265149</v>
      </c>
      <c r="H414" s="341" t="s">
        <v>1212</v>
      </c>
      <c r="K414" s="33">
        <v>896</v>
      </c>
      <c r="P414" s="10" t="s">
        <v>736</v>
      </c>
      <c r="Q414" s="10" t="s">
        <v>736</v>
      </c>
    </row>
    <row r="415" spans="7:17" ht="14.25">
      <c r="G415" s="85">
        <v>265150</v>
      </c>
      <c r="H415" s="341" t="s">
        <v>1213</v>
      </c>
      <c r="K415" s="33">
        <v>897</v>
      </c>
      <c r="P415" s="10" t="s">
        <v>736</v>
      </c>
      <c r="Q415" s="10" t="s">
        <v>736</v>
      </c>
    </row>
    <row r="416" spans="7:17" ht="14.25">
      <c r="G416" s="85">
        <v>265151</v>
      </c>
      <c r="H416" s="341" t="s">
        <v>1214</v>
      </c>
      <c r="K416" s="33">
        <v>898</v>
      </c>
      <c r="P416" s="10" t="s">
        <v>736</v>
      </c>
      <c r="Q416" s="10" t="s">
        <v>736</v>
      </c>
    </row>
    <row r="417" spans="7:17" ht="14.25">
      <c r="G417" s="85">
        <v>265152</v>
      </c>
      <c r="H417" s="341" t="s">
        <v>1215</v>
      </c>
      <c r="K417" s="33">
        <v>899</v>
      </c>
      <c r="P417" s="10" t="s">
        <v>736</v>
      </c>
      <c r="Q417" s="10" t="s">
        <v>736</v>
      </c>
    </row>
    <row r="418" spans="7:17" ht="14.25">
      <c r="G418" s="85">
        <v>265153</v>
      </c>
      <c r="H418" s="341" t="s">
        <v>1216</v>
      </c>
      <c r="K418" s="33">
        <v>999</v>
      </c>
      <c r="P418" s="10" t="s">
        <v>736</v>
      </c>
      <c r="Q418" s="10" t="s">
        <v>736</v>
      </c>
    </row>
    <row r="419" spans="7:8" ht="14.25">
      <c r="G419" s="85">
        <v>265154</v>
      </c>
      <c r="H419" s="341" t="s">
        <v>1217</v>
      </c>
    </row>
    <row r="420" spans="7:8" ht="14.25">
      <c r="G420" s="85">
        <v>265155</v>
      </c>
      <c r="H420" s="341" t="s">
        <v>1218</v>
      </c>
    </row>
    <row r="421" spans="7:8" ht="14.25">
      <c r="G421" s="85">
        <v>265157</v>
      </c>
      <c r="H421" s="341" t="s">
        <v>1219</v>
      </c>
    </row>
    <row r="422" spans="7:8" ht="14.25">
      <c r="G422" s="85">
        <v>265160</v>
      </c>
      <c r="H422" s="341" t="s">
        <v>1220</v>
      </c>
    </row>
    <row r="423" spans="7:8" ht="14.25">
      <c r="G423" s="85">
        <v>265186</v>
      </c>
      <c r="H423" s="341" t="s">
        <v>1221</v>
      </c>
    </row>
    <row r="424" spans="7:8" ht="14.25">
      <c r="G424" s="85">
        <v>265187</v>
      </c>
      <c r="H424" s="341" t="s">
        <v>1222</v>
      </c>
    </row>
    <row r="425" spans="7:8" ht="14.25">
      <c r="G425" s="85">
        <v>265161</v>
      </c>
      <c r="H425" s="341" t="s">
        <v>1223</v>
      </c>
    </row>
    <row r="426" spans="7:8" ht="14.25">
      <c r="G426" s="85">
        <v>265162</v>
      </c>
      <c r="H426" s="341" t="s">
        <v>1224</v>
      </c>
    </row>
    <row r="427" spans="7:8" ht="14.25">
      <c r="G427" s="85">
        <v>265164</v>
      </c>
      <c r="H427" s="341" t="s">
        <v>1225</v>
      </c>
    </row>
    <row r="428" spans="7:8" ht="14.25">
      <c r="G428" s="85">
        <v>265165</v>
      </c>
      <c r="H428" s="341" t="s">
        <v>1226</v>
      </c>
    </row>
    <row r="429" spans="7:8" ht="14.25">
      <c r="G429" s="85">
        <v>265166</v>
      </c>
      <c r="H429" s="341" t="s">
        <v>1227</v>
      </c>
    </row>
    <row r="430" spans="7:8" ht="14.25">
      <c r="G430" s="85">
        <v>265167</v>
      </c>
      <c r="H430" s="341" t="s">
        <v>1228</v>
      </c>
    </row>
    <row r="431" spans="7:8" ht="14.25">
      <c r="G431" s="85">
        <v>265168</v>
      </c>
      <c r="H431" s="341" t="s">
        <v>1229</v>
      </c>
    </row>
    <row r="432" spans="7:8" ht="14.25">
      <c r="G432" s="85">
        <v>265169</v>
      </c>
      <c r="H432" s="341" t="s">
        <v>1230</v>
      </c>
    </row>
    <row r="433" spans="7:8" ht="14.25">
      <c r="G433" s="85">
        <v>265170</v>
      </c>
      <c r="H433" s="341" t="s">
        <v>1231</v>
      </c>
    </row>
    <row r="434" spans="7:8" ht="14.25">
      <c r="G434" s="85">
        <v>265171</v>
      </c>
      <c r="H434" s="341" t="s">
        <v>1232</v>
      </c>
    </row>
    <row r="435" spans="7:8" ht="14.25">
      <c r="G435" s="85">
        <v>265173</v>
      </c>
      <c r="H435" s="341" t="s">
        <v>1233</v>
      </c>
    </row>
    <row r="436" spans="7:8" ht="14.25">
      <c r="G436" s="85">
        <v>265175</v>
      </c>
      <c r="H436" s="341" t="s">
        <v>1234</v>
      </c>
    </row>
    <row r="437" spans="7:8" ht="14.25">
      <c r="G437" s="85">
        <v>265176</v>
      </c>
      <c r="H437" s="341" t="s">
        <v>1235</v>
      </c>
    </row>
    <row r="438" spans="7:8" ht="14.25">
      <c r="G438" s="85">
        <v>265177</v>
      </c>
      <c r="H438" s="341" t="s">
        <v>1236</v>
      </c>
    </row>
    <row r="439" spans="7:8" ht="14.25">
      <c r="G439" s="85">
        <v>265179</v>
      </c>
      <c r="H439" s="341" t="s">
        <v>1237</v>
      </c>
    </row>
    <row r="440" spans="7:8" ht="14.25">
      <c r="G440" s="85">
        <v>265180</v>
      </c>
      <c r="H440" s="341" t="s">
        <v>1238</v>
      </c>
    </row>
    <row r="441" spans="7:8" ht="14.25">
      <c r="G441" s="85">
        <v>265181</v>
      </c>
      <c r="H441" s="341" t="s">
        <v>1239</v>
      </c>
    </row>
    <row r="442" spans="7:8" ht="14.25">
      <c r="G442" s="85">
        <v>265201</v>
      </c>
      <c r="H442" s="341" t="s">
        <v>1240</v>
      </c>
    </row>
    <row r="443" spans="7:8" ht="14.25">
      <c r="G443" s="85">
        <v>265202</v>
      </c>
      <c r="H443" s="341" t="s">
        <v>1241</v>
      </c>
    </row>
    <row r="444" spans="7:8" ht="14.25">
      <c r="G444" s="85">
        <v>265203</v>
      </c>
      <c r="H444" s="341" t="s">
        <v>1242</v>
      </c>
    </row>
    <row r="445" spans="7:8" ht="14.25">
      <c r="G445" s="85">
        <v>265204</v>
      </c>
      <c r="H445" s="341" t="s">
        <v>1243</v>
      </c>
    </row>
    <row r="446" spans="7:8" ht="14.25">
      <c r="G446" s="85">
        <v>265205</v>
      </c>
      <c r="H446" s="341" t="s">
        <v>1244</v>
      </c>
    </row>
    <row r="447" spans="7:8" ht="14.25">
      <c r="G447" s="85">
        <v>265207</v>
      </c>
      <c r="H447" s="341" t="s">
        <v>1245</v>
      </c>
    </row>
    <row r="448" spans="7:8" ht="14.25">
      <c r="G448" s="85">
        <v>265208</v>
      </c>
      <c r="H448" s="341" t="s">
        <v>1246</v>
      </c>
    </row>
    <row r="449" spans="7:8" ht="14.25">
      <c r="G449" s="85">
        <v>265209</v>
      </c>
      <c r="H449" s="341" t="s">
        <v>1247</v>
      </c>
    </row>
    <row r="450" spans="7:8" ht="14.25">
      <c r="G450" s="85">
        <v>265210</v>
      </c>
      <c r="H450" s="341" t="s">
        <v>1248</v>
      </c>
    </row>
    <row r="451" spans="7:8" ht="14.25">
      <c r="G451" s="85">
        <v>265211</v>
      </c>
      <c r="H451" s="341" t="s">
        <v>1249</v>
      </c>
    </row>
    <row r="452" spans="7:8" ht="14.25">
      <c r="G452" s="85">
        <v>265212</v>
      </c>
      <c r="H452" s="341" t="s">
        <v>1250</v>
      </c>
    </row>
    <row r="453" spans="7:8" ht="14.25">
      <c r="G453" s="85">
        <v>265213</v>
      </c>
      <c r="H453" s="341" t="s">
        <v>1251</v>
      </c>
    </row>
    <row r="454" spans="7:8" ht="14.25">
      <c r="G454" s="85">
        <v>265214</v>
      </c>
      <c r="H454" s="341" t="s">
        <v>1252</v>
      </c>
    </row>
    <row r="455" spans="7:8" ht="14.25">
      <c r="G455" s="85">
        <v>265215</v>
      </c>
      <c r="H455" s="341" t="s">
        <v>1253</v>
      </c>
    </row>
    <row r="456" spans="7:8" ht="14.25">
      <c r="G456" s="85">
        <v>265216</v>
      </c>
      <c r="H456" s="341" t="s">
        <v>1254</v>
      </c>
    </row>
    <row r="457" spans="7:8" ht="14.25">
      <c r="G457" s="85">
        <v>265217</v>
      </c>
      <c r="H457" s="341" t="s">
        <v>1255</v>
      </c>
    </row>
    <row r="458" spans="7:8" ht="14.25">
      <c r="G458" s="85">
        <v>265218</v>
      </c>
      <c r="H458" s="341" t="s">
        <v>1256</v>
      </c>
    </row>
    <row r="459" spans="7:8" ht="14.25">
      <c r="G459" s="85">
        <v>265219</v>
      </c>
      <c r="H459" s="341" t="s">
        <v>1257</v>
      </c>
    </row>
    <row r="460" spans="7:8" ht="14.25">
      <c r="G460" s="85">
        <v>265220</v>
      </c>
      <c r="H460" s="341" t="s">
        <v>1258</v>
      </c>
    </row>
    <row r="461" spans="7:8" ht="14.25">
      <c r="G461" s="85">
        <v>265221</v>
      </c>
      <c r="H461" s="341" t="s">
        <v>1259</v>
      </c>
    </row>
    <row r="462" spans="7:8" ht="14.25">
      <c r="G462" s="85">
        <v>265222</v>
      </c>
      <c r="H462" s="341" t="s">
        <v>1260</v>
      </c>
    </row>
    <row r="463" spans="7:8" ht="14.25">
      <c r="G463" s="85">
        <v>265223</v>
      </c>
      <c r="H463" s="341" t="s">
        <v>1261</v>
      </c>
    </row>
    <row r="464" spans="7:8" ht="14.25">
      <c r="G464" s="85">
        <v>265224</v>
      </c>
      <c r="H464" s="341" t="s">
        <v>1262</v>
      </c>
    </row>
    <row r="465" spans="7:8" ht="14.25">
      <c r="G465" s="85">
        <v>265225</v>
      </c>
      <c r="H465" s="341" t="s">
        <v>1263</v>
      </c>
    </row>
    <row r="466" spans="7:8" ht="14.25">
      <c r="G466" s="85">
        <v>265226</v>
      </c>
      <c r="H466" s="341" t="s">
        <v>1264</v>
      </c>
    </row>
    <row r="467" spans="7:8" ht="14.25">
      <c r="G467" s="85">
        <v>265227</v>
      </c>
      <c r="H467" s="341" t="s">
        <v>1265</v>
      </c>
    </row>
    <row r="468" spans="7:8" ht="14.25">
      <c r="G468" s="85">
        <v>265228</v>
      </c>
      <c r="H468" s="341" t="s">
        <v>1266</v>
      </c>
    </row>
    <row r="469" spans="7:8" ht="14.25">
      <c r="G469" s="85">
        <v>265229</v>
      </c>
      <c r="H469" s="341" t="s">
        <v>1267</v>
      </c>
    </row>
    <row r="470" spans="7:8" ht="14.25">
      <c r="G470" s="85">
        <v>265230</v>
      </c>
      <c r="H470" s="341" t="s">
        <v>1268</v>
      </c>
    </row>
    <row r="471" spans="7:8" ht="14.25">
      <c r="G471" s="85">
        <v>265231</v>
      </c>
      <c r="H471" s="341" t="s">
        <v>1269</v>
      </c>
    </row>
    <row r="472" spans="7:8" ht="14.25">
      <c r="G472" s="85">
        <v>265232</v>
      </c>
      <c r="H472" s="341" t="s">
        <v>1270</v>
      </c>
    </row>
    <row r="473" spans="7:8" ht="14.25">
      <c r="G473" s="85">
        <v>265233</v>
      </c>
      <c r="H473" s="341" t="s">
        <v>1271</v>
      </c>
    </row>
    <row r="474" spans="7:8" ht="14.25">
      <c r="G474" s="85">
        <v>265234</v>
      </c>
      <c r="H474" s="341" t="s">
        <v>1272</v>
      </c>
    </row>
    <row r="475" spans="7:8" ht="14.25">
      <c r="G475" s="85">
        <v>265235</v>
      </c>
      <c r="H475" s="341" t="s">
        <v>1273</v>
      </c>
    </row>
    <row r="476" spans="7:8" ht="14.25">
      <c r="G476" s="85">
        <v>265236</v>
      </c>
      <c r="H476" s="341" t="s">
        <v>1303</v>
      </c>
    </row>
    <row r="477" spans="7:8" ht="14.25">
      <c r="G477" s="85">
        <v>265237</v>
      </c>
      <c r="H477" s="341" t="s">
        <v>1302</v>
      </c>
    </row>
    <row r="478" spans="7:8" ht="14.25">
      <c r="G478" s="85">
        <v>265301</v>
      </c>
      <c r="H478" s="341" t="s">
        <v>1274</v>
      </c>
    </row>
    <row r="479" spans="7:8" ht="14.25">
      <c r="G479" s="85">
        <v>265302</v>
      </c>
      <c r="H479" s="341" t="s">
        <v>1275</v>
      </c>
    </row>
    <row r="480" spans="7:8" ht="14.25">
      <c r="G480" s="85">
        <v>265303</v>
      </c>
      <c r="H480" s="341" t="s">
        <v>1276</v>
      </c>
    </row>
    <row r="481" spans="7:8" ht="14.25">
      <c r="G481" s="85">
        <v>265304</v>
      </c>
      <c r="H481" s="341" t="s">
        <v>1277</v>
      </c>
    </row>
    <row r="482" spans="7:8" ht="14.25">
      <c r="G482" s="85">
        <v>265305</v>
      </c>
      <c r="H482" s="341" t="s">
        <v>1278</v>
      </c>
    </row>
    <row r="483" spans="7:8" ht="14.25">
      <c r="G483" s="85">
        <v>265306</v>
      </c>
      <c r="H483" s="341" t="s">
        <v>1279</v>
      </c>
    </row>
    <row r="484" spans="7:8" ht="14.25">
      <c r="G484" s="85">
        <v>265307</v>
      </c>
      <c r="H484" s="341" t="s">
        <v>1301</v>
      </c>
    </row>
    <row r="485" spans="7:8" ht="14.25">
      <c r="G485" s="85">
        <v>265308</v>
      </c>
      <c r="H485" s="341" t="s">
        <v>1410</v>
      </c>
    </row>
    <row r="486" spans="7:8" ht="14.25">
      <c r="G486" s="85">
        <v>265309</v>
      </c>
      <c r="H486" s="341" t="s">
        <v>1387</v>
      </c>
    </row>
    <row r="487" spans="7:8" ht="14.25">
      <c r="G487" s="85">
        <v>265310</v>
      </c>
      <c r="H487" s="387" t="s">
        <v>1411</v>
      </c>
    </row>
    <row r="488" spans="7:8" ht="14.25">
      <c r="G488" s="85">
        <v>265311</v>
      </c>
      <c r="H488" s="387" t="s">
        <v>1399</v>
      </c>
    </row>
    <row r="489" spans="7:8" ht="14.25">
      <c r="G489" s="386">
        <v>265312</v>
      </c>
      <c r="H489" s="354" t="s">
        <v>1433</v>
      </c>
    </row>
    <row r="490" spans="7:8" ht="14.25">
      <c r="G490" s="386">
        <v>265313</v>
      </c>
      <c r="H490" s="354" t="s">
        <v>1427</v>
      </c>
    </row>
    <row r="491" spans="7:8" ht="14.25">
      <c r="G491" s="386">
        <v>265314</v>
      </c>
      <c r="H491" s="354" t="s">
        <v>1431</v>
      </c>
    </row>
    <row r="492" spans="7:8" ht="14.25">
      <c r="G492" s="386">
        <v>265315</v>
      </c>
      <c r="H492" s="354" t="s">
        <v>1432</v>
      </c>
    </row>
    <row r="493" spans="7:8" ht="14.25">
      <c r="G493" s="386">
        <v>265316</v>
      </c>
      <c r="H493" s="354" t="s">
        <v>1448</v>
      </c>
    </row>
    <row r="494" spans="7:8" ht="14.25">
      <c r="G494" s="386">
        <v>265317</v>
      </c>
      <c r="H494" s="388"/>
    </row>
    <row r="495" spans="7:8" ht="14.25">
      <c r="G495" s="386">
        <v>265318</v>
      </c>
      <c r="H495" s="388"/>
    </row>
    <row r="496" spans="7:8" ht="14.25">
      <c r="G496" s="386">
        <v>265319</v>
      </c>
      <c r="H496" s="388"/>
    </row>
    <row r="497" spans="7:8" ht="14.25">
      <c r="G497" s="386">
        <v>265320</v>
      </c>
      <c r="H497" s="388"/>
    </row>
    <row r="498" spans="7:8" ht="14.25">
      <c r="G498" s="386">
        <v>265321</v>
      </c>
      <c r="H498" s="388"/>
    </row>
    <row r="499" spans="7:8" ht="14.25">
      <c r="G499" s="386">
        <v>265322</v>
      </c>
      <c r="H499" s="388"/>
    </row>
    <row r="500" spans="7:8" ht="14.25">
      <c r="G500" s="386">
        <v>265323</v>
      </c>
      <c r="H500" s="388"/>
    </row>
    <row r="501" spans="7:8" ht="14.25">
      <c r="G501" s="386">
        <v>265324</v>
      </c>
      <c r="H501" s="388"/>
    </row>
    <row r="502" spans="7:8" ht="14.25">
      <c r="G502" s="386">
        <v>265325</v>
      </c>
      <c r="H502" s="388"/>
    </row>
    <row r="503" spans="7:8" ht="15" thickBot="1">
      <c r="G503" s="386">
        <v>265326</v>
      </c>
      <c r="H503" s="388" t="s">
        <v>1428</v>
      </c>
    </row>
    <row r="504" spans="7:8" ht="14.25">
      <c r="G504" s="375">
        <v>266101</v>
      </c>
      <c r="H504" s="376" t="s">
        <v>784</v>
      </c>
    </row>
    <row r="505" spans="7:8" ht="14.25">
      <c r="G505" s="85">
        <v>266102</v>
      </c>
      <c r="H505" s="341" t="s">
        <v>785</v>
      </c>
    </row>
    <row r="506" spans="7:8" ht="14.25">
      <c r="G506" s="85">
        <v>266103</v>
      </c>
      <c r="H506" s="341" t="s">
        <v>786</v>
      </c>
    </row>
    <row r="507" spans="7:8" ht="14.25">
      <c r="G507" s="85">
        <v>266104</v>
      </c>
      <c r="H507" s="341" t="s">
        <v>1427</v>
      </c>
    </row>
    <row r="508" spans="7:8" ht="14.25">
      <c r="G508" s="85">
        <v>266105</v>
      </c>
      <c r="H508" s="341" t="s">
        <v>787</v>
      </c>
    </row>
    <row r="509" spans="7:8" ht="14.25">
      <c r="G509" s="85">
        <v>266106</v>
      </c>
      <c r="H509" s="341" t="s">
        <v>788</v>
      </c>
    </row>
    <row r="510" spans="7:8" ht="14.25">
      <c r="G510" s="85">
        <v>266107</v>
      </c>
      <c r="H510" s="341" t="s">
        <v>1388</v>
      </c>
    </row>
    <row r="511" spans="7:8" ht="14.25">
      <c r="G511" s="85">
        <v>266108</v>
      </c>
      <c r="H511" s="341" t="s">
        <v>1434</v>
      </c>
    </row>
    <row r="512" spans="7:8" ht="14.25">
      <c r="G512" s="386">
        <v>266109</v>
      </c>
      <c r="H512" s="354" t="s">
        <v>1398</v>
      </c>
    </row>
    <row r="513" spans="7:8" ht="14.25">
      <c r="G513" s="85">
        <v>266110</v>
      </c>
      <c r="H513" s="361"/>
    </row>
    <row r="514" spans="7:8" ht="14.25">
      <c r="G514" s="85">
        <v>266111</v>
      </c>
      <c r="H514" s="361"/>
    </row>
    <row r="515" spans="7:8" ht="14.25">
      <c r="G515" s="85">
        <v>266112</v>
      </c>
      <c r="H515" s="361"/>
    </row>
    <row r="516" spans="7:8" ht="14.25">
      <c r="G516" s="85">
        <v>266113</v>
      </c>
      <c r="H516" s="361"/>
    </row>
    <row r="517" spans="7:8" ht="14.25">
      <c r="G517" s="85">
        <v>266114</v>
      </c>
      <c r="H517" s="361"/>
    </row>
    <row r="518" spans="7:8" ht="14.25">
      <c r="G518" s="85">
        <v>266115</v>
      </c>
      <c r="H518" s="361"/>
    </row>
    <row r="519" spans="7:8" ht="14.25">
      <c r="G519" s="85">
        <v>266116</v>
      </c>
      <c r="H519" s="361"/>
    </row>
    <row r="520" spans="7:8" ht="14.25">
      <c r="G520" s="85">
        <v>266117</v>
      </c>
      <c r="H520" s="361"/>
    </row>
    <row r="521" spans="7:8" ht="15" thickBot="1">
      <c r="G521" s="396">
        <v>266118</v>
      </c>
      <c r="H521" s="397"/>
    </row>
    <row r="522" spans="7:8" ht="15" thickBot="1">
      <c r="G522" s="382">
        <v>266119</v>
      </c>
      <c r="H522" s="383" t="s">
        <v>1281</v>
      </c>
    </row>
    <row r="523" spans="7:8" ht="14.25">
      <c r="G523" s="375">
        <v>266120</v>
      </c>
      <c r="H523" s="379" t="s">
        <v>789</v>
      </c>
    </row>
    <row r="524" spans="7:8" ht="14.25">
      <c r="G524" s="85">
        <v>266121</v>
      </c>
      <c r="H524" s="380" t="s">
        <v>790</v>
      </c>
    </row>
    <row r="525" spans="7:8" ht="14.25">
      <c r="G525" s="85">
        <v>266122</v>
      </c>
      <c r="H525" s="380" t="s">
        <v>791</v>
      </c>
    </row>
    <row r="526" spans="7:8" ht="14.25">
      <c r="G526" s="85">
        <v>266123</v>
      </c>
      <c r="H526" s="380" t="s">
        <v>792</v>
      </c>
    </row>
    <row r="527" spans="7:8" ht="14.25">
      <c r="G527" s="85">
        <v>266124</v>
      </c>
      <c r="H527" s="380" t="s">
        <v>793</v>
      </c>
    </row>
    <row r="528" spans="7:8" ht="14.25">
      <c r="G528" s="85">
        <v>266125</v>
      </c>
      <c r="H528" s="380" t="s">
        <v>794</v>
      </c>
    </row>
    <row r="529" spans="7:8" ht="14.25">
      <c r="G529" s="85">
        <v>266126</v>
      </c>
      <c r="H529" s="380" t="s">
        <v>795</v>
      </c>
    </row>
    <row r="530" spans="7:8" ht="14.25">
      <c r="G530" s="85">
        <v>266127</v>
      </c>
      <c r="H530" s="380" t="s">
        <v>796</v>
      </c>
    </row>
    <row r="531" spans="7:8" ht="14.25">
      <c r="G531" s="85">
        <v>266128</v>
      </c>
      <c r="H531" s="380" t="s">
        <v>797</v>
      </c>
    </row>
    <row r="532" spans="7:8" ht="14.25">
      <c r="G532" s="85">
        <v>266129</v>
      </c>
      <c r="H532" s="380" t="s">
        <v>798</v>
      </c>
    </row>
    <row r="533" spans="7:8" ht="14.25">
      <c r="G533" s="85">
        <v>266130</v>
      </c>
      <c r="H533" s="380" t="s">
        <v>799</v>
      </c>
    </row>
    <row r="534" spans="7:8" ht="14.25">
      <c r="G534" s="85">
        <v>266131</v>
      </c>
      <c r="H534" s="380" t="s">
        <v>800</v>
      </c>
    </row>
    <row r="535" spans="7:8" ht="14.25">
      <c r="G535" s="85">
        <v>266132</v>
      </c>
      <c r="H535" s="380" t="s">
        <v>801</v>
      </c>
    </row>
    <row r="536" spans="7:8" ht="14.25">
      <c r="G536" s="85">
        <v>266133</v>
      </c>
      <c r="H536" s="380" t="s">
        <v>802</v>
      </c>
    </row>
    <row r="537" spans="7:8" ht="14.25">
      <c r="G537" s="85">
        <v>266134</v>
      </c>
      <c r="H537" s="380" t="s">
        <v>803</v>
      </c>
    </row>
    <row r="538" spans="7:8" ht="14.25">
      <c r="G538" s="85">
        <v>266135</v>
      </c>
      <c r="H538" s="380" t="s">
        <v>804</v>
      </c>
    </row>
    <row r="539" spans="7:8" ht="14.25">
      <c r="G539" s="85">
        <v>266136</v>
      </c>
      <c r="H539" s="380" t="s">
        <v>805</v>
      </c>
    </row>
    <row r="540" spans="7:8" ht="14.25">
      <c r="G540" s="85">
        <v>266137</v>
      </c>
      <c r="H540" s="380" t="s">
        <v>806</v>
      </c>
    </row>
    <row r="541" spans="7:8" ht="14.25">
      <c r="G541" s="85">
        <v>266138</v>
      </c>
      <c r="H541" s="380" t="s">
        <v>807</v>
      </c>
    </row>
    <row r="542" spans="7:8" ht="14.25">
      <c r="G542" s="85">
        <v>266139</v>
      </c>
      <c r="H542" s="380" t="s">
        <v>808</v>
      </c>
    </row>
    <row r="543" spans="7:8" ht="14.25">
      <c r="G543" s="85">
        <v>266140</v>
      </c>
      <c r="H543" s="380" t="s">
        <v>809</v>
      </c>
    </row>
    <row r="544" spans="7:8" ht="14.25">
      <c r="G544" s="85">
        <v>266141</v>
      </c>
      <c r="H544" s="380" t="s">
        <v>810</v>
      </c>
    </row>
    <row r="545" spans="7:8" ht="14.25">
      <c r="G545" s="85">
        <v>266142</v>
      </c>
      <c r="H545" s="380" t="s">
        <v>811</v>
      </c>
    </row>
    <row r="546" spans="7:8" ht="14.25">
      <c r="G546" s="85">
        <v>266143</v>
      </c>
      <c r="H546" s="380" t="s">
        <v>812</v>
      </c>
    </row>
    <row r="547" spans="7:8" ht="14.25">
      <c r="G547" s="85">
        <v>266144</v>
      </c>
      <c r="H547" s="380" t="s">
        <v>813</v>
      </c>
    </row>
    <row r="548" spans="7:8" ht="14.25">
      <c r="G548" s="85">
        <v>266145</v>
      </c>
      <c r="H548" s="380" t="s">
        <v>814</v>
      </c>
    </row>
    <row r="549" spans="7:8" ht="14.25">
      <c r="G549" s="85">
        <v>266146</v>
      </c>
      <c r="H549" s="380" t="s">
        <v>815</v>
      </c>
    </row>
    <row r="550" spans="7:8" ht="14.25">
      <c r="G550" s="85">
        <v>266147</v>
      </c>
      <c r="H550" s="380" t="s">
        <v>816</v>
      </c>
    </row>
    <row r="551" spans="7:8" ht="14.25">
      <c r="G551" s="85">
        <v>266148</v>
      </c>
      <c r="H551" s="380" t="s">
        <v>817</v>
      </c>
    </row>
    <row r="552" spans="7:8" ht="14.25">
      <c r="G552" s="85">
        <v>266149</v>
      </c>
      <c r="H552" s="380" t="s">
        <v>818</v>
      </c>
    </row>
    <row r="553" spans="7:8" ht="14.25">
      <c r="G553" s="85">
        <v>266150</v>
      </c>
      <c r="H553" s="380" t="s">
        <v>819</v>
      </c>
    </row>
    <row r="554" spans="7:8" ht="14.25">
      <c r="G554" s="85">
        <v>266151</v>
      </c>
      <c r="H554" s="380" t="s">
        <v>820</v>
      </c>
    </row>
    <row r="555" spans="7:8" ht="14.25">
      <c r="G555" s="85">
        <v>266152</v>
      </c>
      <c r="H555" s="380" t="s">
        <v>821</v>
      </c>
    </row>
    <row r="556" spans="7:8" ht="14.25">
      <c r="G556" s="85">
        <v>266153</v>
      </c>
      <c r="H556" s="380" t="s">
        <v>822</v>
      </c>
    </row>
    <row r="557" spans="7:8" ht="14.25">
      <c r="G557" s="85">
        <v>266154</v>
      </c>
      <c r="H557" s="380" t="s">
        <v>823</v>
      </c>
    </row>
    <row r="558" spans="7:8" ht="14.25">
      <c r="G558" s="85">
        <v>266155</v>
      </c>
      <c r="H558" s="380" t="s">
        <v>824</v>
      </c>
    </row>
    <row r="559" spans="7:8" ht="14.25">
      <c r="G559" s="85">
        <v>266156</v>
      </c>
      <c r="H559" s="380" t="s">
        <v>825</v>
      </c>
    </row>
    <row r="560" spans="7:8" ht="14.25">
      <c r="G560" s="85">
        <v>266157</v>
      </c>
      <c r="H560" s="380" t="s">
        <v>826</v>
      </c>
    </row>
    <row r="561" spans="7:8" ht="14.25">
      <c r="G561" s="85">
        <v>266158</v>
      </c>
      <c r="H561" s="380" t="s">
        <v>827</v>
      </c>
    </row>
    <row r="562" spans="7:8" ht="14.25">
      <c r="G562" s="85">
        <v>266159</v>
      </c>
      <c r="H562" s="380" t="s">
        <v>828</v>
      </c>
    </row>
    <row r="563" spans="7:8" ht="14.25">
      <c r="G563" s="85">
        <v>266160</v>
      </c>
      <c r="H563" s="380" t="s">
        <v>829</v>
      </c>
    </row>
    <row r="564" spans="7:8" ht="14.25">
      <c r="G564" s="85">
        <v>266161</v>
      </c>
      <c r="H564" s="380" t="s">
        <v>830</v>
      </c>
    </row>
    <row r="565" spans="7:8" ht="14.25">
      <c r="G565" s="85">
        <v>266162</v>
      </c>
      <c r="H565" s="380" t="s">
        <v>831</v>
      </c>
    </row>
    <row r="566" spans="7:8" ht="14.25">
      <c r="G566" s="85">
        <v>266163</v>
      </c>
      <c r="H566" s="380" t="s">
        <v>832</v>
      </c>
    </row>
    <row r="567" spans="7:8" ht="14.25">
      <c r="G567" s="85">
        <v>266164</v>
      </c>
      <c r="H567" s="380" t="s">
        <v>833</v>
      </c>
    </row>
    <row r="568" spans="7:8" ht="14.25">
      <c r="G568" s="85">
        <v>266165</v>
      </c>
      <c r="H568" s="380" t="s">
        <v>834</v>
      </c>
    </row>
    <row r="569" spans="7:8" ht="14.25">
      <c r="G569" s="85">
        <v>266166</v>
      </c>
      <c r="H569" s="380" t="s">
        <v>835</v>
      </c>
    </row>
    <row r="570" spans="7:8" ht="14.25">
      <c r="G570" s="85">
        <v>266167</v>
      </c>
      <c r="H570" s="380" t="s">
        <v>836</v>
      </c>
    </row>
    <row r="571" spans="7:8" ht="14.25">
      <c r="G571" s="85">
        <v>266168</v>
      </c>
      <c r="H571" s="380" t="s">
        <v>837</v>
      </c>
    </row>
    <row r="572" spans="7:8" ht="14.25">
      <c r="G572" s="85">
        <v>266169</v>
      </c>
      <c r="H572" s="380" t="s">
        <v>838</v>
      </c>
    </row>
    <row r="573" spans="7:8" ht="14.25">
      <c r="G573" s="85">
        <v>266170</v>
      </c>
      <c r="H573" s="380"/>
    </row>
    <row r="574" spans="7:8" ht="14.25">
      <c r="G574" s="85">
        <v>266171</v>
      </c>
      <c r="H574" s="380" t="s">
        <v>839</v>
      </c>
    </row>
    <row r="575" spans="7:8" ht="14.25">
      <c r="G575" s="85">
        <v>266172</v>
      </c>
      <c r="H575" s="380" t="s">
        <v>840</v>
      </c>
    </row>
    <row r="576" spans="7:8" ht="14.25">
      <c r="G576" s="85">
        <v>266173</v>
      </c>
      <c r="H576" s="380" t="s">
        <v>841</v>
      </c>
    </row>
    <row r="577" spans="7:8" ht="14.25">
      <c r="G577" s="85">
        <v>266174</v>
      </c>
      <c r="H577" s="380" t="s">
        <v>842</v>
      </c>
    </row>
    <row r="578" spans="7:8" ht="14.25">
      <c r="G578" s="85">
        <v>266175</v>
      </c>
      <c r="H578" s="380" t="s">
        <v>843</v>
      </c>
    </row>
    <row r="579" spans="7:8" ht="14.25">
      <c r="G579" s="85">
        <v>266176</v>
      </c>
      <c r="H579" s="380" t="s">
        <v>844</v>
      </c>
    </row>
    <row r="580" spans="7:8" ht="14.25">
      <c r="G580" s="85">
        <v>266177</v>
      </c>
      <c r="H580" s="380" t="s">
        <v>845</v>
      </c>
    </row>
    <row r="581" spans="7:8" ht="14.25">
      <c r="G581" s="85">
        <v>266178</v>
      </c>
      <c r="H581" s="380" t="s">
        <v>846</v>
      </c>
    </row>
    <row r="582" spans="7:8" ht="14.25">
      <c r="G582" s="85">
        <v>266179</v>
      </c>
      <c r="H582" s="380" t="s">
        <v>847</v>
      </c>
    </row>
    <row r="583" spans="7:8" ht="14.25">
      <c r="G583" s="85">
        <v>266180</v>
      </c>
      <c r="H583" s="380" t="s">
        <v>848</v>
      </c>
    </row>
    <row r="584" spans="7:8" ht="14.25">
      <c r="G584" s="85">
        <v>266181</v>
      </c>
      <c r="H584" s="380" t="s">
        <v>849</v>
      </c>
    </row>
    <row r="585" spans="7:8" ht="14.25">
      <c r="G585" s="85">
        <v>266182</v>
      </c>
      <c r="H585" s="380" t="s">
        <v>850</v>
      </c>
    </row>
    <row r="586" spans="7:8" ht="14.25">
      <c r="G586" s="85">
        <v>266183</v>
      </c>
      <c r="H586" s="380" t="s">
        <v>851</v>
      </c>
    </row>
    <row r="587" spans="7:8" ht="14.25">
      <c r="G587" s="85">
        <v>266184</v>
      </c>
      <c r="H587" s="380" t="s">
        <v>852</v>
      </c>
    </row>
    <row r="588" spans="7:8" ht="14.25">
      <c r="G588" s="85">
        <v>266185</v>
      </c>
      <c r="H588" s="381" t="s">
        <v>853</v>
      </c>
    </row>
    <row r="589" spans="7:8" ht="14.25">
      <c r="G589" s="85">
        <v>266186</v>
      </c>
      <c r="H589" s="381" t="s">
        <v>854</v>
      </c>
    </row>
    <row r="590" spans="7:8" ht="14.25">
      <c r="G590" s="85">
        <v>266187</v>
      </c>
      <c r="H590" s="380" t="s">
        <v>855</v>
      </c>
    </row>
    <row r="591" spans="7:8" ht="14.25">
      <c r="G591" s="85">
        <v>266188</v>
      </c>
      <c r="H591" s="381" t="s">
        <v>856</v>
      </c>
    </row>
    <row r="592" spans="7:8" ht="14.25">
      <c r="G592" s="85">
        <v>266189</v>
      </c>
      <c r="H592" s="380" t="s">
        <v>857</v>
      </c>
    </row>
    <row r="593" spans="7:8" ht="14.25">
      <c r="G593" s="85">
        <v>266190</v>
      </c>
      <c r="H593" s="380" t="s">
        <v>858</v>
      </c>
    </row>
    <row r="594" spans="7:8" ht="14.25">
      <c r="G594" s="85">
        <v>266191</v>
      </c>
      <c r="H594" s="380" t="s">
        <v>859</v>
      </c>
    </row>
    <row r="595" spans="7:8" ht="14.25">
      <c r="G595" s="85">
        <v>266192</v>
      </c>
      <c r="H595" s="380" t="s">
        <v>860</v>
      </c>
    </row>
    <row r="596" spans="7:8" ht="14.25">
      <c r="G596" s="85">
        <v>266193</v>
      </c>
      <c r="H596" s="380" t="s">
        <v>861</v>
      </c>
    </row>
    <row r="597" spans="7:8" ht="14.25">
      <c r="G597" s="85">
        <v>266194</v>
      </c>
      <c r="H597" s="380" t="s">
        <v>862</v>
      </c>
    </row>
    <row r="598" spans="7:8" ht="14.25">
      <c r="G598" s="85">
        <v>266195</v>
      </c>
      <c r="H598" s="380" t="s">
        <v>863</v>
      </c>
    </row>
    <row r="599" spans="7:8" ht="14.25">
      <c r="G599" s="85">
        <v>266196</v>
      </c>
      <c r="H599" s="380" t="s">
        <v>864</v>
      </c>
    </row>
    <row r="600" spans="7:8" ht="14.25">
      <c r="G600" s="85">
        <v>266197</v>
      </c>
      <c r="H600" s="380" t="s">
        <v>865</v>
      </c>
    </row>
    <row r="601" spans="7:8" ht="14.25">
      <c r="G601" s="85">
        <v>266198</v>
      </c>
      <c r="H601" s="380" t="s">
        <v>866</v>
      </c>
    </row>
    <row r="602" spans="7:8" ht="14.25">
      <c r="G602" s="85">
        <v>266199</v>
      </c>
      <c r="H602" s="380" t="s">
        <v>867</v>
      </c>
    </row>
    <row r="603" spans="7:8" ht="14.25">
      <c r="G603" s="85">
        <v>266200</v>
      </c>
      <c r="H603" s="380" t="s">
        <v>868</v>
      </c>
    </row>
    <row r="604" spans="7:8" ht="14.25">
      <c r="G604" s="85">
        <v>266201</v>
      </c>
      <c r="H604" s="380" t="s">
        <v>869</v>
      </c>
    </row>
    <row r="605" spans="7:8" ht="14.25">
      <c r="G605" s="85">
        <v>266202</v>
      </c>
      <c r="H605" s="380" t="s">
        <v>870</v>
      </c>
    </row>
    <row r="606" spans="7:8" ht="14.25">
      <c r="G606" s="85">
        <v>266203</v>
      </c>
      <c r="H606" s="380" t="s">
        <v>871</v>
      </c>
    </row>
    <row r="607" spans="7:8" ht="14.25">
      <c r="G607" s="85">
        <v>266204</v>
      </c>
      <c r="H607" s="380" t="s">
        <v>872</v>
      </c>
    </row>
    <row r="608" spans="7:8" ht="14.25">
      <c r="G608" s="85">
        <v>266205</v>
      </c>
      <c r="H608" s="380" t="s">
        <v>873</v>
      </c>
    </row>
    <row r="609" spans="7:8" ht="14.25">
      <c r="G609" s="85">
        <v>266206</v>
      </c>
      <c r="H609" s="380" t="s">
        <v>874</v>
      </c>
    </row>
    <row r="610" spans="7:8" ht="14.25">
      <c r="G610" s="85">
        <v>266207</v>
      </c>
      <c r="H610" s="380" t="s">
        <v>875</v>
      </c>
    </row>
    <row r="611" spans="7:8" ht="14.25">
      <c r="G611" s="85">
        <v>266208</v>
      </c>
      <c r="H611" s="380" t="s">
        <v>876</v>
      </c>
    </row>
    <row r="612" spans="7:8" ht="14.25">
      <c r="G612" s="85">
        <v>266209</v>
      </c>
      <c r="H612" s="380" t="s">
        <v>877</v>
      </c>
    </row>
    <row r="613" spans="7:8" ht="14.25">
      <c r="G613" s="85">
        <v>266210</v>
      </c>
      <c r="H613" s="380" t="s">
        <v>878</v>
      </c>
    </row>
    <row r="614" spans="7:8" ht="14.25">
      <c r="G614" s="85">
        <v>266211</v>
      </c>
      <c r="H614" s="380" t="s">
        <v>879</v>
      </c>
    </row>
    <row r="615" spans="7:8" ht="14.25">
      <c r="G615" s="85">
        <v>266212</v>
      </c>
      <c r="H615" s="380" t="s">
        <v>880</v>
      </c>
    </row>
    <row r="616" spans="7:8" ht="14.25">
      <c r="G616" s="85">
        <v>266213</v>
      </c>
      <c r="H616" s="380" t="s">
        <v>881</v>
      </c>
    </row>
    <row r="617" spans="7:8" ht="14.25">
      <c r="G617" s="85">
        <v>266214</v>
      </c>
      <c r="H617" s="380" t="s">
        <v>882</v>
      </c>
    </row>
    <row r="618" spans="7:8" ht="15" thickBot="1">
      <c r="G618" s="340">
        <v>266215</v>
      </c>
      <c r="H618" s="384" t="s">
        <v>1389</v>
      </c>
    </row>
  </sheetData>
  <sheetProtection password="CCA9" sheet="1"/>
  <mergeCells count="11">
    <mergeCell ref="A85:A91"/>
    <mergeCell ref="A4:A23"/>
    <mergeCell ref="A36:A42"/>
    <mergeCell ref="A24:A35"/>
    <mergeCell ref="A43:A46"/>
    <mergeCell ref="A47:A61"/>
    <mergeCell ref="A62:A74"/>
    <mergeCell ref="Z12:AA12"/>
    <mergeCell ref="Z13:Z14"/>
    <mergeCell ref="AA13:AA14"/>
    <mergeCell ref="A75:A84"/>
  </mergeCells>
  <printOptions/>
  <pageMargins left="0.25" right="0.25" top="0.43" bottom="0.37" header="0.25" footer="0.19"/>
  <pageSetup fitToHeight="6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2"/>
  <sheetViews>
    <sheetView showZeros="0" tabSelected="1" view="pageBreakPreview" zoomScale="90" zoomScaleNormal="75" zoomScaleSheetLayoutView="90" zoomScalePageLayoutView="0" workbookViewId="0" topLeftCell="A1">
      <selection activeCell="I12" sqref="I11:P12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312" customWidth="1"/>
    <col min="6" max="6" width="3.125" style="25" customWidth="1"/>
    <col min="7" max="7" width="4.625" style="26" customWidth="1"/>
    <col min="8" max="8" width="3.625" style="14" customWidth="1"/>
    <col min="9" max="9" width="6.625" style="24" customWidth="1"/>
    <col min="10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3.625" style="8" customWidth="1"/>
    <col min="19" max="19" width="10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1:18" ht="49.5" customHeight="1" thickBot="1">
      <c r="A1" s="261"/>
      <c r="B1" s="437" t="s">
        <v>883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9"/>
      <c r="O1" s="434" t="s">
        <v>1419</v>
      </c>
      <c r="P1" s="435"/>
      <c r="Q1" s="435"/>
      <c r="R1" s="436"/>
    </row>
    <row r="2" spans="1:18" ht="30" customHeight="1" thickBot="1">
      <c r="A2" s="261"/>
      <c r="B2" s="264"/>
      <c r="C2" s="285"/>
      <c r="D2" s="285"/>
      <c r="E2" s="304"/>
      <c r="F2" s="285"/>
      <c r="G2" s="285"/>
      <c r="H2" s="285"/>
      <c r="I2" s="285"/>
      <c r="J2" s="285"/>
      <c r="K2" s="285"/>
      <c r="L2" s="285"/>
      <c r="M2" s="261"/>
      <c r="N2" s="285"/>
      <c r="O2" s="277" t="s">
        <v>884</v>
      </c>
      <c r="P2" s="440"/>
      <c r="Q2" s="441"/>
      <c r="R2" s="442"/>
    </row>
    <row r="3" spans="1:18" ht="30" customHeight="1">
      <c r="A3" s="261"/>
      <c r="B3" s="500" t="s">
        <v>885</v>
      </c>
      <c r="C3" s="501"/>
      <c r="D3" s="501"/>
      <c r="E3" s="502"/>
      <c r="F3" s="503" t="s">
        <v>1469</v>
      </c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5"/>
    </row>
    <row r="4" spans="1:19" s="61" customFormat="1" ht="30" customHeight="1">
      <c r="A4" s="91"/>
      <c r="B4" s="508" t="s">
        <v>886</v>
      </c>
      <c r="C4" s="509"/>
      <c r="D4" s="509"/>
      <c r="E4" s="509"/>
      <c r="F4" s="443" t="s">
        <v>887</v>
      </c>
      <c r="G4" s="444"/>
      <c r="H4" s="444"/>
      <c r="I4" s="444"/>
      <c r="J4" s="445"/>
      <c r="K4" s="446"/>
      <c r="L4" s="447"/>
      <c r="M4" s="448">
        <f>IF(J4="",,LOOKUP(J4,'参照表'!$G$4:$H$600,'参照表'!$H$4:$H$600))</f>
        <v>0</v>
      </c>
      <c r="N4" s="449" t="e">
        <f>IF(M4="",,LOOKUP(M4,'参照表'!$G$4:$H$568,'参照表'!$H$4:$H$568))</f>
        <v>#N/A</v>
      </c>
      <c r="O4" s="449" t="e">
        <f>IF(N4="",,LOOKUP(N4,'参照表'!$G$4:$H$568,'参照表'!$H$4:$H$568))</f>
        <v>#N/A</v>
      </c>
      <c r="P4" s="449" t="e">
        <f>IF(O4="",,LOOKUP(O4,'参照表'!$G$4:$H$568,'参照表'!$H$4:$H$568))</f>
        <v>#N/A</v>
      </c>
      <c r="Q4" s="449" t="e">
        <f>IF(P4="",,LOOKUP(P4,'参照表'!$G$4:$H$568,'参照表'!$H$4:$H$568))</f>
        <v>#N/A</v>
      </c>
      <c r="R4" s="450" t="e">
        <f>IF(Q4="",,LOOKUP(Q4,'参照表'!$G$4:$H$568,'参照表'!$H$4:$H$568))</f>
        <v>#N/A</v>
      </c>
      <c r="S4" t="s">
        <v>1425</v>
      </c>
    </row>
    <row r="5" spans="1:18" s="61" customFormat="1" ht="30" customHeight="1" thickBot="1">
      <c r="A5" s="91"/>
      <c r="B5" s="510" t="s">
        <v>888</v>
      </c>
      <c r="C5" s="511"/>
      <c r="D5" s="511"/>
      <c r="E5" s="511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4"/>
    </row>
    <row r="6" spans="1:18" s="61" customFormat="1" ht="30" customHeight="1">
      <c r="A6" s="91"/>
      <c r="B6" s="506" t="s">
        <v>889</v>
      </c>
      <c r="C6" s="507"/>
      <c r="D6" s="507"/>
      <c r="E6" s="507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9"/>
    </row>
    <row r="7" spans="1:18" s="61" customFormat="1" ht="30" customHeight="1">
      <c r="A7" s="91"/>
      <c r="B7" s="286" t="s">
        <v>890</v>
      </c>
      <c r="C7" s="287"/>
      <c r="D7" s="287"/>
      <c r="E7" s="305"/>
      <c r="F7" s="419" t="s">
        <v>891</v>
      </c>
      <c r="G7" s="420"/>
      <c r="H7" s="421"/>
      <c r="I7" s="413"/>
      <c r="J7" s="413"/>
      <c r="K7" s="413"/>
      <c r="L7" s="414"/>
      <c r="M7" s="391" t="s">
        <v>1418</v>
      </c>
      <c r="N7" s="451"/>
      <c r="O7" s="451"/>
      <c r="P7" s="451"/>
      <c r="Q7" s="451"/>
      <c r="R7" s="452"/>
    </row>
    <row r="8" spans="1:18" s="61" customFormat="1" ht="30" customHeight="1">
      <c r="A8" s="91"/>
      <c r="B8" s="286" t="s">
        <v>892</v>
      </c>
      <c r="C8" s="287"/>
      <c r="D8" s="287"/>
      <c r="E8" s="305"/>
      <c r="F8" s="419" t="s">
        <v>891</v>
      </c>
      <c r="G8" s="420"/>
      <c r="H8" s="421"/>
      <c r="I8" s="415"/>
      <c r="J8" s="415"/>
      <c r="K8" s="415"/>
      <c r="L8" s="416"/>
      <c r="M8" s="391" t="s">
        <v>1417</v>
      </c>
      <c r="N8" s="453"/>
      <c r="O8" s="453"/>
      <c r="P8" s="453"/>
      <c r="Q8" s="453"/>
      <c r="R8" s="454"/>
    </row>
    <row r="9" spans="1:18" s="61" customFormat="1" ht="30" customHeight="1" thickBot="1">
      <c r="A9" s="91"/>
      <c r="B9" s="411" t="s">
        <v>893</v>
      </c>
      <c r="C9" s="412"/>
      <c r="D9" s="412"/>
      <c r="E9" s="412"/>
      <c r="F9" s="278" t="s">
        <v>894</v>
      </c>
      <c r="G9" s="417"/>
      <c r="H9" s="417"/>
      <c r="I9" s="418"/>
      <c r="J9" s="422"/>
      <c r="K9" s="422"/>
      <c r="L9" s="422"/>
      <c r="M9" s="422"/>
      <c r="N9" s="422"/>
      <c r="O9" s="422"/>
      <c r="P9" s="422"/>
      <c r="Q9" s="423"/>
      <c r="R9" s="424"/>
    </row>
    <row r="10" spans="1:18" s="61" customFormat="1" ht="30" customHeight="1">
      <c r="A10" s="91"/>
      <c r="B10" s="469" t="s">
        <v>944</v>
      </c>
      <c r="C10" s="470"/>
      <c r="D10" s="470"/>
      <c r="E10" s="470"/>
      <c r="F10" s="473" t="s">
        <v>895</v>
      </c>
      <c r="G10" s="473"/>
      <c r="H10" s="473"/>
      <c r="I10" s="480"/>
      <c r="J10" s="481"/>
      <c r="K10" s="481"/>
      <c r="L10" s="481"/>
      <c r="M10" s="481"/>
      <c r="N10" s="481"/>
      <c r="O10" s="481"/>
      <c r="P10" s="481"/>
      <c r="Q10" s="425"/>
      <c r="R10" s="426"/>
    </row>
    <row r="11" spans="2:19" ht="30" customHeight="1">
      <c r="B11" s="471"/>
      <c r="C11" s="472"/>
      <c r="D11" s="472"/>
      <c r="E11" s="472"/>
      <c r="F11" s="474" t="s">
        <v>896</v>
      </c>
      <c r="G11" s="474"/>
      <c r="H11" s="474"/>
      <c r="I11" s="464"/>
      <c r="J11" s="413"/>
      <c r="K11" s="413"/>
      <c r="L11" s="413"/>
      <c r="M11" s="413"/>
      <c r="N11" s="413"/>
      <c r="O11" s="413"/>
      <c r="P11" s="413"/>
      <c r="Q11" s="427"/>
      <c r="R11" s="428"/>
      <c r="S11" s="12"/>
    </row>
    <row r="12" spans="2:19" ht="30" customHeight="1" thickBot="1">
      <c r="B12" s="455" t="s">
        <v>897</v>
      </c>
      <c r="C12" s="456"/>
      <c r="D12" s="456"/>
      <c r="E12" s="457"/>
      <c r="F12" s="458" t="s">
        <v>898</v>
      </c>
      <c r="G12" s="456"/>
      <c r="H12" s="457"/>
      <c r="I12" s="417"/>
      <c r="J12" s="417"/>
      <c r="K12" s="417"/>
      <c r="L12" s="417"/>
      <c r="M12" s="417"/>
      <c r="N12" s="417"/>
      <c r="O12" s="417"/>
      <c r="P12" s="417"/>
      <c r="Q12" s="429"/>
      <c r="R12" s="430"/>
      <c r="S12" s="12"/>
    </row>
    <row r="13" spans="2:19" ht="30" customHeight="1">
      <c r="B13" s="459" t="s">
        <v>1429</v>
      </c>
      <c r="C13" s="460"/>
      <c r="D13" s="460"/>
      <c r="E13" s="460"/>
      <c r="F13" s="466"/>
      <c r="G13" s="467"/>
      <c r="H13" s="467"/>
      <c r="I13" s="467"/>
      <c r="J13" s="467"/>
      <c r="K13" s="467"/>
      <c r="L13" s="468"/>
      <c r="M13" s="485" t="s">
        <v>1379</v>
      </c>
      <c r="N13" s="486"/>
      <c r="O13" s="487"/>
      <c r="P13" s="482"/>
      <c r="Q13" s="431" t="s">
        <v>899</v>
      </c>
      <c r="R13" s="279"/>
      <c r="S13" s="12"/>
    </row>
    <row r="14" spans="2:19" ht="30" customHeight="1">
      <c r="B14" s="461"/>
      <c r="C14" s="460"/>
      <c r="D14" s="460"/>
      <c r="E14" s="460"/>
      <c r="F14" s="464"/>
      <c r="G14" s="413"/>
      <c r="H14" s="413"/>
      <c r="I14" s="413"/>
      <c r="J14" s="413"/>
      <c r="K14" s="413"/>
      <c r="L14" s="414"/>
      <c r="M14" s="485"/>
      <c r="N14" s="486"/>
      <c r="O14" s="487"/>
      <c r="P14" s="483"/>
      <c r="Q14" s="432"/>
      <c r="R14" s="280"/>
      <c r="S14" s="12"/>
    </row>
    <row r="15" spans="2:19" ht="30" customHeight="1" thickBot="1">
      <c r="B15" s="462"/>
      <c r="C15" s="463"/>
      <c r="D15" s="463"/>
      <c r="E15" s="463"/>
      <c r="F15" s="465"/>
      <c r="G15" s="417"/>
      <c r="H15" s="417"/>
      <c r="I15" s="417"/>
      <c r="J15" s="417"/>
      <c r="K15" s="417"/>
      <c r="L15" s="418"/>
      <c r="M15" s="488"/>
      <c r="N15" s="489"/>
      <c r="O15" s="490"/>
      <c r="P15" s="484"/>
      <c r="Q15" s="433"/>
      <c r="R15" s="281"/>
      <c r="S15" s="12"/>
    </row>
    <row r="16" spans="2:19" ht="19.5" customHeight="1" thickBot="1">
      <c r="B16" s="267"/>
      <c r="C16" s="267"/>
      <c r="D16" s="267"/>
      <c r="E16" s="306"/>
      <c r="F16" s="8"/>
      <c r="G16" s="8"/>
      <c r="H16" s="8"/>
      <c r="L16" s="262"/>
      <c r="M16" s="265"/>
      <c r="N16" s="265"/>
      <c r="O16" s="266"/>
      <c r="P16" s="263"/>
      <c r="S16" s="12"/>
    </row>
    <row r="17" spans="1:18" ht="30" customHeight="1" thickBot="1">
      <c r="A17" s="261"/>
      <c r="B17" s="475" t="s">
        <v>885</v>
      </c>
      <c r="C17" s="476"/>
      <c r="D17" s="476"/>
      <c r="E17" s="477"/>
      <c r="F17" s="491" t="str">
        <f>F$3</f>
        <v>２０２４山城陸上競技協会第1回記録会</v>
      </c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3" t="s">
        <v>1420</v>
      </c>
      <c r="R17" s="494"/>
    </row>
    <row r="18" spans="1:18" ht="81.75" customHeight="1" thickBot="1">
      <c r="A18" s="199" t="s">
        <v>900</v>
      </c>
      <c r="B18" s="269" t="s">
        <v>901</v>
      </c>
      <c r="C18" s="270" t="s">
        <v>902</v>
      </c>
      <c r="D18" s="63" t="s">
        <v>903</v>
      </c>
      <c r="E18" s="307" t="s">
        <v>904</v>
      </c>
      <c r="F18" s="65" t="s">
        <v>1414</v>
      </c>
      <c r="G18" s="66" t="s">
        <v>1413</v>
      </c>
      <c r="H18" s="389" t="s">
        <v>1415</v>
      </c>
      <c r="I18" s="67" t="s">
        <v>1380</v>
      </c>
      <c r="J18" s="68" t="s">
        <v>905</v>
      </c>
      <c r="K18" s="69" t="s">
        <v>899</v>
      </c>
      <c r="L18" s="70" t="s">
        <v>906</v>
      </c>
      <c r="M18" s="84" t="s">
        <v>907</v>
      </c>
      <c r="N18" s="71" t="s">
        <v>908</v>
      </c>
      <c r="O18" s="72" t="s">
        <v>909</v>
      </c>
      <c r="P18" s="63" t="s">
        <v>910</v>
      </c>
      <c r="Q18" s="64" t="s">
        <v>911</v>
      </c>
      <c r="R18" s="83" t="s">
        <v>912</v>
      </c>
    </row>
    <row r="19" spans="1:18" ht="15" customHeight="1">
      <c r="A19" s="274">
        <v>1</v>
      </c>
      <c r="B19" s="271">
        <v>1</v>
      </c>
      <c r="C19" s="201" t="str">
        <f>IF(B19="",,LOOKUP(B19,'参照表'!$W$4:$X$5,'参照表'!$X$4:$X$5))</f>
        <v>女子</v>
      </c>
      <c r="D19" s="160"/>
      <c r="E19" s="309">
        <f>IF(D19="",,VLOOKUP(D19,'参照表'!$B$4:$E$91,3,FALSE))</f>
        <v>0</v>
      </c>
      <c r="F19" s="164"/>
      <c r="G19" s="165"/>
      <c r="H19" s="166"/>
      <c r="I19" s="23">
        <f aca="true" t="shared" si="0" ref="I19:I83">IF($F19&lt;&gt;"",$F19&amp;"-"&amp;$G19,IF($H19="",$G19,$G19&amp;"-"&amp;$H19))</f>
        <v>0</v>
      </c>
      <c r="J19" s="179"/>
      <c r="K19" s="180"/>
      <c r="L19" s="59" t="str">
        <f aca="true" t="shared" si="1" ref="L19:L71">J19&amp;"　"&amp;K19</f>
        <v>　</v>
      </c>
      <c r="M19" s="166"/>
      <c r="N19" s="187"/>
      <c r="O19" s="19">
        <f>IF(N19="",,VLOOKUP(N19,'参照表'!$Z$4:$AA$10,2,FALSE))</f>
        <v>0</v>
      </c>
      <c r="P19" s="187"/>
      <c r="Q19" s="15">
        <f>IF(P19="",,LOOKUP(P19,'参照表'!$G$4:$H$600,'参照表'!$H$4:$H$600))</f>
        <v>0</v>
      </c>
      <c r="R19" s="191"/>
    </row>
    <row r="20" spans="1:20" ht="15" customHeight="1">
      <c r="A20" s="200">
        <v>2</v>
      </c>
      <c r="B20" s="203">
        <v>1</v>
      </c>
      <c r="C20" s="202" t="str">
        <f>IF(B20="",,LOOKUP(B20,'参照表'!$W$4:$X$5,'参照表'!$X$4:$X$5))</f>
        <v>女子</v>
      </c>
      <c r="D20" s="161"/>
      <c r="E20" s="309">
        <f>IF(D20="",,VLOOKUP(D20,'参照表'!$B$4:$E$91,3,FALSE))</f>
        <v>0</v>
      </c>
      <c r="F20" s="167"/>
      <c r="G20" s="168"/>
      <c r="H20" s="169"/>
      <c r="I20" s="22">
        <f t="shared" si="0"/>
        <v>0</v>
      </c>
      <c r="J20" s="181"/>
      <c r="K20" s="182"/>
      <c r="L20" s="60" t="str">
        <f t="shared" si="1"/>
        <v>　</v>
      </c>
      <c r="M20" s="169"/>
      <c r="N20" s="187"/>
      <c r="O20" s="19">
        <f>IF(N20="",,VLOOKUP(N20,'参照表'!$Z$4:$AA$10,2,FALSE))</f>
        <v>0</v>
      </c>
      <c r="P20" s="187"/>
      <c r="Q20" s="17">
        <f>IF(P20="",,LOOKUP(P20,'参照表'!$G$4:$H$600,'参照表'!$H$4:$H$600))</f>
        <v>0</v>
      </c>
      <c r="R20" s="192"/>
      <c r="S20" s="9"/>
      <c r="T20" s="9"/>
    </row>
    <row r="21" spans="1:19" ht="15" customHeight="1">
      <c r="A21" s="200">
        <v>3</v>
      </c>
      <c r="B21" s="203">
        <v>1</v>
      </c>
      <c r="C21" s="202" t="str">
        <f>IF(B21="",,LOOKUP(B21,'参照表'!$W$4:$X$5,'参照表'!$X$4:$X$5))</f>
        <v>女子</v>
      </c>
      <c r="D21" s="161"/>
      <c r="E21" s="309">
        <f>IF(D21="",,VLOOKUP(D21,'参照表'!$B$4:$E$91,3,FALSE))</f>
        <v>0</v>
      </c>
      <c r="F21" s="170"/>
      <c r="G21" s="168"/>
      <c r="H21" s="171"/>
      <c r="I21" s="22">
        <f t="shared" si="0"/>
        <v>0</v>
      </c>
      <c r="J21" s="181"/>
      <c r="K21" s="180"/>
      <c r="L21" s="59" t="str">
        <f t="shared" si="1"/>
        <v>　</v>
      </c>
      <c r="M21" s="166"/>
      <c r="N21" s="187"/>
      <c r="O21" s="19">
        <f>IF(N21="",,VLOOKUP(N21,'参照表'!$Z$4:$AA$10,2,FALSE))</f>
        <v>0</v>
      </c>
      <c r="P21" s="187"/>
      <c r="Q21" s="17">
        <f>IF(P21="",,LOOKUP(P21,'参照表'!$G$4:$H$600,'参照表'!$H$4:$H$600))</f>
        <v>0</v>
      </c>
      <c r="R21" s="192"/>
      <c r="S21" s="12"/>
    </row>
    <row r="22" spans="1:19" ht="15" customHeight="1">
      <c r="A22" s="274">
        <v>4</v>
      </c>
      <c r="B22" s="203">
        <v>1</v>
      </c>
      <c r="C22" s="202" t="str">
        <f>IF(B22="",,LOOKUP(B22,'参照表'!$W$4:$X$5,'参照表'!$X$4:$X$5))</f>
        <v>女子</v>
      </c>
      <c r="D22" s="161"/>
      <c r="E22" s="309">
        <f>IF(D22="",,VLOOKUP(D22,'参照表'!$B$4:$E$91,3,FALSE))</f>
        <v>0</v>
      </c>
      <c r="F22" s="172"/>
      <c r="G22" s="168"/>
      <c r="H22" s="169"/>
      <c r="I22" s="22">
        <f t="shared" si="0"/>
        <v>0</v>
      </c>
      <c r="J22" s="181"/>
      <c r="K22" s="182"/>
      <c r="L22" s="60" t="str">
        <f t="shared" si="1"/>
        <v>　</v>
      </c>
      <c r="M22" s="169"/>
      <c r="N22" s="187"/>
      <c r="O22" s="19">
        <f>IF(N22="",,VLOOKUP(N22,'参照表'!$Z$4:$AA$10,2,FALSE))</f>
        <v>0</v>
      </c>
      <c r="P22" s="187"/>
      <c r="Q22" s="17">
        <f>IF(P22="",,LOOKUP(P22,'参照表'!$G$4:$H$600,'参照表'!$H$4:$H$600))</f>
        <v>0</v>
      </c>
      <c r="R22" s="192"/>
      <c r="S22" s="12"/>
    </row>
    <row r="23" spans="1:19" ht="15" customHeight="1">
      <c r="A23" s="200">
        <v>5</v>
      </c>
      <c r="B23" s="203">
        <v>1</v>
      </c>
      <c r="C23" s="202" t="str">
        <f>IF(B23="",,LOOKUP(B23,'参照表'!$W$4:$X$5,'参照表'!$X$4:$X$5))</f>
        <v>女子</v>
      </c>
      <c r="D23" s="161"/>
      <c r="E23" s="309">
        <f>IF(D23="",,VLOOKUP(D23,'参照表'!$B$4:$E$91,3,FALSE))</f>
        <v>0</v>
      </c>
      <c r="F23" s="172"/>
      <c r="G23" s="168"/>
      <c r="H23" s="171"/>
      <c r="I23" s="22">
        <f t="shared" si="0"/>
        <v>0</v>
      </c>
      <c r="J23" s="181"/>
      <c r="K23" s="182"/>
      <c r="L23" s="60" t="str">
        <f t="shared" si="1"/>
        <v>　</v>
      </c>
      <c r="M23" s="169"/>
      <c r="N23" s="187"/>
      <c r="O23" s="19">
        <f>IF(N23="",,VLOOKUP(N23,'参照表'!$Z$4:$AA$10,2,FALSE))</f>
        <v>0</v>
      </c>
      <c r="P23" s="187"/>
      <c r="Q23" s="17">
        <f>IF(P23="",,LOOKUP(P23,'参照表'!$G$4:$H$600,'参照表'!$H$4:$H$600))</f>
        <v>0</v>
      </c>
      <c r="R23" s="192"/>
      <c r="S23" s="12"/>
    </row>
    <row r="24" spans="1:19" ht="15" customHeight="1">
      <c r="A24" s="200">
        <v>6</v>
      </c>
      <c r="B24" s="203">
        <v>1</v>
      </c>
      <c r="C24" s="202" t="str">
        <f>IF(B24="",,LOOKUP(B24,'参照表'!$W$4:$X$5,'参照表'!$X$4:$X$5))</f>
        <v>女子</v>
      </c>
      <c r="D24" s="160"/>
      <c r="E24" s="309">
        <f>IF(D24="",,VLOOKUP(D24,'参照表'!$B$4:$E$91,3,FALSE))</f>
        <v>0</v>
      </c>
      <c r="F24" s="172"/>
      <c r="G24" s="168"/>
      <c r="H24" s="169"/>
      <c r="I24" s="22">
        <f t="shared" si="0"/>
        <v>0</v>
      </c>
      <c r="J24" s="181"/>
      <c r="K24" s="182"/>
      <c r="L24" s="60" t="str">
        <f t="shared" si="1"/>
        <v>　</v>
      </c>
      <c r="M24" s="169"/>
      <c r="N24" s="187"/>
      <c r="O24" s="19">
        <f>IF(N24="",,VLOOKUP(N24,'参照表'!$Z$4:$AA$10,2,FALSE))</f>
        <v>0</v>
      </c>
      <c r="P24" s="187"/>
      <c r="Q24" s="17">
        <f>IF(P24="",,LOOKUP(P24,'参照表'!$G$4:$H$600,'参照表'!$H$4:$H$600))</f>
        <v>0</v>
      </c>
      <c r="R24" s="192"/>
      <c r="S24" s="12"/>
    </row>
    <row r="25" spans="1:19" ht="15" customHeight="1">
      <c r="A25" s="274">
        <v>7</v>
      </c>
      <c r="B25" s="203">
        <v>1</v>
      </c>
      <c r="C25" s="202" t="str">
        <f>IF(B25="",,LOOKUP(B25,'参照表'!$W$4:$X$5,'参照表'!$X$4:$X$5))</f>
        <v>女子</v>
      </c>
      <c r="D25" s="161"/>
      <c r="E25" s="309">
        <f>IF(D25="",,VLOOKUP(D25,'参照表'!$B$4:$E$91,3,FALSE))</f>
        <v>0</v>
      </c>
      <c r="F25" s="172"/>
      <c r="G25" s="168"/>
      <c r="H25" s="171"/>
      <c r="I25" s="22">
        <f t="shared" si="0"/>
        <v>0</v>
      </c>
      <c r="J25" s="181"/>
      <c r="K25" s="182"/>
      <c r="L25" s="60" t="str">
        <f t="shared" si="1"/>
        <v>　</v>
      </c>
      <c r="M25" s="169"/>
      <c r="N25" s="187"/>
      <c r="O25" s="19">
        <f>IF(N25="",,VLOOKUP(N25,'参照表'!$Z$4:$AA$10,2,FALSE))</f>
        <v>0</v>
      </c>
      <c r="P25" s="187"/>
      <c r="Q25" s="17">
        <f>IF(P25="",,LOOKUP(P25,'参照表'!$G$4:$H$600,'参照表'!$H$4:$H$600))</f>
        <v>0</v>
      </c>
      <c r="R25" s="192"/>
      <c r="S25" s="12"/>
    </row>
    <row r="26" spans="1:19" ht="15" customHeight="1">
      <c r="A26" s="200">
        <v>8</v>
      </c>
      <c r="B26" s="203">
        <v>1</v>
      </c>
      <c r="C26" s="202" t="str">
        <f>IF(B26="",,LOOKUP(B26,'参照表'!$W$4:$X$5,'参照表'!$X$4:$X$5))</f>
        <v>女子</v>
      </c>
      <c r="D26" s="161"/>
      <c r="E26" s="309">
        <f>IF(D26="",,VLOOKUP(D26,'参照表'!$B$4:$E$91,3,FALSE))</f>
        <v>0</v>
      </c>
      <c r="F26" s="172"/>
      <c r="G26" s="168"/>
      <c r="H26" s="169"/>
      <c r="I26" s="22">
        <f t="shared" si="0"/>
        <v>0</v>
      </c>
      <c r="J26" s="181"/>
      <c r="K26" s="182"/>
      <c r="L26" s="60" t="str">
        <f t="shared" si="1"/>
        <v>　</v>
      </c>
      <c r="M26" s="169"/>
      <c r="N26" s="187"/>
      <c r="O26" s="19">
        <f>IF(N26="",,VLOOKUP(N26,'参照表'!$Z$4:$AA$10,2,FALSE))</f>
        <v>0</v>
      </c>
      <c r="P26" s="187"/>
      <c r="Q26" s="17">
        <f>IF(P26="",,LOOKUP(P26,'参照表'!$G$4:$H$600,'参照表'!$H$4:$H$600))</f>
        <v>0</v>
      </c>
      <c r="R26" s="192"/>
      <c r="S26" s="12"/>
    </row>
    <row r="27" spans="1:19" ht="15" customHeight="1">
      <c r="A27" s="200">
        <v>9</v>
      </c>
      <c r="B27" s="203">
        <v>1</v>
      </c>
      <c r="C27" s="202" t="str">
        <f>IF(B27="",,LOOKUP(B27,'参照表'!$W$4:$X$5,'参照表'!$X$4:$X$5))</f>
        <v>女子</v>
      </c>
      <c r="D27" s="161"/>
      <c r="E27" s="309">
        <f>IF(D27="",,VLOOKUP(D27,'参照表'!$B$4:$E$91,3,FALSE))</f>
        <v>0</v>
      </c>
      <c r="F27" s="172"/>
      <c r="G27" s="168"/>
      <c r="H27" s="171"/>
      <c r="I27" s="22">
        <f t="shared" si="0"/>
        <v>0</v>
      </c>
      <c r="J27" s="181"/>
      <c r="K27" s="182"/>
      <c r="L27" s="60" t="str">
        <f t="shared" si="1"/>
        <v>　</v>
      </c>
      <c r="M27" s="169"/>
      <c r="N27" s="187"/>
      <c r="O27" s="19">
        <f>IF(N27="",,VLOOKUP(N27,'参照表'!$Z$4:$AA$10,2,FALSE))</f>
        <v>0</v>
      </c>
      <c r="P27" s="187"/>
      <c r="Q27" s="17">
        <f>IF(P27="",,LOOKUP(P27,'参照表'!$G$4:$H$600,'参照表'!$H$4:$H$600))</f>
        <v>0</v>
      </c>
      <c r="R27" s="192"/>
      <c r="S27" s="12"/>
    </row>
    <row r="28" spans="1:19" ht="15" customHeight="1">
      <c r="A28" s="274">
        <v>10</v>
      </c>
      <c r="B28" s="203">
        <v>1</v>
      </c>
      <c r="C28" s="202" t="str">
        <f>IF(B28="",,LOOKUP(B28,'参照表'!$W$4:$X$5,'参照表'!$X$4:$X$5))</f>
        <v>女子</v>
      </c>
      <c r="D28" s="161"/>
      <c r="E28" s="309">
        <f>IF(D28="",,VLOOKUP(D28,'参照表'!$B$4:$E$91,3,FALSE))</f>
        <v>0</v>
      </c>
      <c r="F28" s="172"/>
      <c r="G28" s="168"/>
      <c r="H28" s="169"/>
      <c r="I28" s="22">
        <f t="shared" si="0"/>
        <v>0</v>
      </c>
      <c r="J28" s="181"/>
      <c r="K28" s="182"/>
      <c r="L28" s="60" t="str">
        <f t="shared" si="1"/>
        <v>　</v>
      </c>
      <c r="M28" s="169"/>
      <c r="N28" s="187"/>
      <c r="O28" s="19">
        <f>IF(N28="",,VLOOKUP(N28,'参照表'!$Z$4:$AA$10,2,FALSE))</f>
        <v>0</v>
      </c>
      <c r="P28" s="187"/>
      <c r="Q28" s="17">
        <f>IF(P28="",,LOOKUP(P28,'参照表'!$G$4:$H$600,'参照表'!$H$4:$H$600))</f>
        <v>0</v>
      </c>
      <c r="R28" s="192"/>
      <c r="S28" s="12"/>
    </row>
    <row r="29" spans="1:19" ht="15" customHeight="1">
      <c r="A29" s="200">
        <v>11</v>
      </c>
      <c r="B29" s="203">
        <v>1</v>
      </c>
      <c r="C29" s="202" t="str">
        <f>IF(B29="",,LOOKUP(B29,'参照表'!$W$4:$X$5,'参照表'!$X$4:$X$5))</f>
        <v>女子</v>
      </c>
      <c r="D29" s="161"/>
      <c r="E29" s="308">
        <f>IF(D29="",,VLOOKUP(D29,'参照表'!$B$4:$E$91,3,FALSE))</f>
        <v>0</v>
      </c>
      <c r="F29" s="170"/>
      <c r="G29" s="168"/>
      <c r="H29" s="166"/>
      <c r="I29" s="23">
        <f t="shared" si="0"/>
        <v>0</v>
      </c>
      <c r="J29" s="179"/>
      <c r="K29" s="180"/>
      <c r="L29" s="60" t="str">
        <f t="shared" si="1"/>
        <v>　</v>
      </c>
      <c r="M29" s="169"/>
      <c r="N29" s="187"/>
      <c r="O29" s="19">
        <f>IF(N29="",,VLOOKUP(N29,'参照表'!$Z$4:$AA$10,2,FALSE))</f>
        <v>0</v>
      </c>
      <c r="P29" s="187"/>
      <c r="Q29" s="15">
        <f>IF(P29="",,LOOKUP(P29,'参照表'!$G$4:$H$600,'参照表'!$H$4:$H$600))</f>
        <v>0</v>
      </c>
      <c r="R29" s="191"/>
      <c r="S29" s="12"/>
    </row>
    <row r="30" spans="1:19" ht="15" customHeight="1">
      <c r="A30" s="200">
        <v>12</v>
      </c>
      <c r="B30" s="203">
        <v>1</v>
      </c>
      <c r="C30" s="202" t="str">
        <f>IF(B30="",,LOOKUP(B30,'参照表'!$W$4:$X$5,'参照表'!$X$4:$X$5))</f>
        <v>女子</v>
      </c>
      <c r="D30" s="161"/>
      <c r="E30" s="309">
        <f>IF(D30="",,VLOOKUP(D30,'参照表'!$B$4:$E$91,3,FALSE))</f>
        <v>0</v>
      </c>
      <c r="F30" s="172"/>
      <c r="G30" s="168"/>
      <c r="H30" s="169"/>
      <c r="I30" s="22">
        <f t="shared" si="0"/>
        <v>0</v>
      </c>
      <c r="J30" s="181"/>
      <c r="K30" s="182"/>
      <c r="L30" s="60" t="str">
        <f t="shared" si="1"/>
        <v>　</v>
      </c>
      <c r="M30" s="169"/>
      <c r="N30" s="187"/>
      <c r="O30" s="19">
        <f>IF(N30="",,VLOOKUP(N30,'参照表'!$Z$4:$AA$10,2,FALSE))</f>
        <v>0</v>
      </c>
      <c r="P30" s="187"/>
      <c r="Q30" s="17">
        <f>IF(P30="",,LOOKUP(P30,'参照表'!$G$4:$H$600,'参照表'!$H$4:$H$600))</f>
        <v>0</v>
      </c>
      <c r="R30" s="192"/>
      <c r="S30" s="12"/>
    </row>
    <row r="31" spans="1:19" ht="15" customHeight="1">
      <c r="A31" s="274">
        <v>13</v>
      </c>
      <c r="B31" s="203">
        <v>1</v>
      </c>
      <c r="C31" s="202" t="str">
        <f>IF(B31="",,LOOKUP(B31,'参照表'!$W$4:$X$5,'参照表'!$X$4:$X$5))</f>
        <v>女子</v>
      </c>
      <c r="D31" s="161"/>
      <c r="E31" s="309">
        <f>IF(D31="",,VLOOKUP(D31,'参照表'!$B$4:$E$91,3,FALSE))</f>
        <v>0</v>
      </c>
      <c r="F31" s="172"/>
      <c r="G31" s="168"/>
      <c r="H31" s="169"/>
      <c r="I31" s="22">
        <f t="shared" si="0"/>
        <v>0</v>
      </c>
      <c r="J31" s="181"/>
      <c r="K31" s="182"/>
      <c r="L31" s="60" t="str">
        <f t="shared" si="1"/>
        <v>　</v>
      </c>
      <c r="M31" s="169"/>
      <c r="N31" s="187"/>
      <c r="O31" s="19">
        <f>IF(N31="",,VLOOKUP(N31,'参照表'!$Z$4:$AA$10,2,FALSE))</f>
        <v>0</v>
      </c>
      <c r="P31" s="187"/>
      <c r="Q31" s="17">
        <f>IF(P31="",,LOOKUP(P31,'参照表'!$G$4:$H$600,'参照表'!$H$4:$H$600))</f>
        <v>0</v>
      </c>
      <c r="R31" s="192"/>
      <c r="S31" s="12"/>
    </row>
    <row r="32" spans="1:19" ht="15" customHeight="1">
      <c r="A32" s="200">
        <v>14</v>
      </c>
      <c r="B32" s="203">
        <v>1</v>
      </c>
      <c r="C32" s="202" t="str">
        <f>IF(B32="",,LOOKUP(B32,'参照表'!$W$4:$X$5,'参照表'!$X$4:$X$5))</f>
        <v>女子</v>
      </c>
      <c r="D32" s="161"/>
      <c r="E32" s="309">
        <f>IF(D32="",,VLOOKUP(D32,'参照表'!$B$4:$E$91,3,FALSE))</f>
        <v>0</v>
      </c>
      <c r="F32" s="172"/>
      <c r="G32" s="168"/>
      <c r="H32" s="169"/>
      <c r="I32" s="22">
        <f t="shared" si="0"/>
        <v>0</v>
      </c>
      <c r="J32" s="181"/>
      <c r="K32" s="182"/>
      <c r="L32" s="60" t="str">
        <f t="shared" si="1"/>
        <v>　</v>
      </c>
      <c r="M32" s="169"/>
      <c r="N32" s="187"/>
      <c r="O32" s="19">
        <f>IF(N32="",,VLOOKUP(N32,'参照表'!$Z$4:$AA$10,2,FALSE))</f>
        <v>0</v>
      </c>
      <c r="P32" s="187"/>
      <c r="Q32" s="17">
        <f>IF(P32="",,LOOKUP(P32,'参照表'!$G$4:$H$600,'参照表'!$H$4:$H$600))</f>
        <v>0</v>
      </c>
      <c r="R32" s="192"/>
      <c r="S32" s="12"/>
    </row>
    <row r="33" spans="1:19" ht="15" customHeight="1">
      <c r="A33" s="200">
        <v>15</v>
      </c>
      <c r="B33" s="203">
        <v>1</v>
      </c>
      <c r="C33" s="202" t="str">
        <f>IF(B33="",,LOOKUP(B33,'参照表'!$W$4:$X$5,'参照表'!$X$4:$X$5))</f>
        <v>女子</v>
      </c>
      <c r="D33" s="161"/>
      <c r="E33" s="309">
        <f>IF(D33="",,VLOOKUP(D33,'参照表'!$B$4:$E$91,3,FALSE))</f>
        <v>0</v>
      </c>
      <c r="F33" s="172"/>
      <c r="G33" s="168"/>
      <c r="H33" s="169"/>
      <c r="I33" s="22">
        <f t="shared" si="0"/>
        <v>0</v>
      </c>
      <c r="J33" s="179"/>
      <c r="K33" s="180"/>
      <c r="L33" s="60" t="str">
        <f t="shared" si="1"/>
        <v>　</v>
      </c>
      <c r="M33" s="169"/>
      <c r="N33" s="187"/>
      <c r="O33" s="19">
        <f>IF(N33="",,VLOOKUP(N33,'参照表'!$Z$4:$AA$10,2,FALSE))</f>
        <v>0</v>
      </c>
      <c r="P33" s="187"/>
      <c r="Q33" s="17">
        <f>IF(P33="",,LOOKUP(P33,'参照表'!$G$4:$H$600,'参照表'!$H$4:$H$600))</f>
        <v>0</v>
      </c>
      <c r="R33" s="192"/>
      <c r="S33" s="12"/>
    </row>
    <row r="34" spans="1:19" ht="15" customHeight="1">
      <c r="A34" s="274">
        <v>16</v>
      </c>
      <c r="B34" s="203">
        <v>1</v>
      </c>
      <c r="C34" s="202" t="str">
        <f>IF(B34="",,LOOKUP(B34,'参照表'!$W$4:$X$5,'参照表'!$X$4:$X$5))</f>
        <v>女子</v>
      </c>
      <c r="D34" s="161"/>
      <c r="E34" s="309">
        <f>IF(D34="",,VLOOKUP(D34,'参照表'!$B$4:$E$91,3,FALSE))</f>
        <v>0</v>
      </c>
      <c r="F34" s="172"/>
      <c r="G34" s="168"/>
      <c r="H34" s="169"/>
      <c r="I34" s="22">
        <f t="shared" si="0"/>
        <v>0</v>
      </c>
      <c r="J34" s="181"/>
      <c r="K34" s="182"/>
      <c r="L34" s="60" t="str">
        <f t="shared" si="1"/>
        <v>　</v>
      </c>
      <c r="M34" s="169"/>
      <c r="N34" s="187"/>
      <c r="O34" s="19">
        <f>IF(N34="",,VLOOKUP(N34,'参照表'!$Z$4:$AA$10,2,FALSE))</f>
        <v>0</v>
      </c>
      <c r="P34" s="187"/>
      <c r="Q34" s="17">
        <f>IF(P34="",,LOOKUP(P34,'参照表'!$G$4:$H$600,'参照表'!$H$4:$H$600))</f>
        <v>0</v>
      </c>
      <c r="R34" s="192"/>
      <c r="S34" s="12"/>
    </row>
    <row r="35" spans="1:19" ht="15" customHeight="1">
      <c r="A35" s="200">
        <v>17</v>
      </c>
      <c r="B35" s="203">
        <v>1</v>
      </c>
      <c r="C35" s="202" t="str">
        <f>IF(B35="",,LOOKUP(B35,'参照表'!$W$4:$X$5,'参照表'!$X$4:$X$5))</f>
        <v>女子</v>
      </c>
      <c r="D35" s="161"/>
      <c r="E35" s="309">
        <f>IF(D35="",,VLOOKUP(D35,'参照表'!$B$4:$E$91,3,FALSE))</f>
        <v>0</v>
      </c>
      <c r="F35" s="172"/>
      <c r="G35" s="168"/>
      <c r="H35" s="169"/>
      <c r="I35" s="22">
        <f t="shared" si="0"/>
        <v>0</v>
      </c>
      <c r="J35" s="181"/>
      <c r="K35" s="182"/>
      <c r="L35" s="60" t="str">
        <f t="shared" si="1"/>
        <v>　</v>
      </c>
      <c r="M35" s="169"/>
      <c r="N35" s="187"/>
      <c r="O35" s="19">
        <f>IF(N35="",,VLOOKUP(N35,'参照表'!$Z$4:$AA$10,2,FALSE))</f>
        <v>0</v>
      </c>
      <c r="P35" s="187"/>
      <c r="Q35" s="17">
        <f>IF(P35="",,LOOKUP(P35,'参照表'!$G$4:$H$600,'参照表'!$H$4:$H$600))</f>
        <v>0</v>
      </c>
      <c r="R35" s="192"/>
      <c r="S35" s="12"/>
    </row>
    <row r="36" spans="1:19" ht="15" customHeight="1">
      <c r="A36" s="200">
        <v>18</v>
      </c>
      <c r="B36" s="203">
        <v>1</v>
      </c>
      <c r="C36" s="202" t="str">
        <f>IF(B36="",,LOOKUP(B36,'参照表'!$W$4:$X$5,'参照表'!$X$4:$X$5))</f>
        <v>女子</v>
      </c>
      <c r="D36" s="161"/>
      <c r="E36" s="309">
        <f>IF(D36="",,VLOOKUP(D36,'参照表'!$B$4:$E$91,3,FALSE))</f>
        <v>0</v>
      </c>
      <c r="F36" s="172"/>
      <c r="G36" s="168"/>
      <c r="H36" s="169"/>
      <c r="I36" s="22">
        <f t="shared" si="0"/>
        <v>0</v>
      </c>
      <c r="J36" s="181"/>
      <c r="K36" s="182"/>
      <c r="L36" s="60" t="str">
        <f t="shared" si="1"/>
        <v>　</v>
      </c>
      <c r="M36" s="169"/>
      <c r="N36" s="187"/>
      <c r="O36" s="19">
        <f>IF(N36="",,VLOOKUP(N36,'参照表'!$Z$4:$AA$10,2,FALSE))</f>
        <v>0</v>
      </c>
      <c r="P36" s="187"/>
      <c r="Q36" s="17">
        <f>IF(P36="",,LOOKUP(P36,'参照表'!$G$4:$H$600,'参照表'!$H$4:$H$600))</f>
        <v>0</v>
      </c>
      <c r="R36" s="192"/>
      <c r="S36" s="12"/>
    </row>
    <row r="37" spans="1:19" ht="15" customHeight="1">
      <c r="A37" s="274">
        <v>19</v>
      </c>
      <c r="B37" s="203">
        <v>1</v>
      </c>
      <c r="C37" s="202" t="str">
        <f>IF(B37="",,LOOKUP(B37,'参照表'!$W$4:$X$5,'参照表'!$X$4:$X$5))</f>
        <v>女子</v>
      </c>
      <c r="D37" s="161"/>
      <c r="E37" s="309">
        <f>IF(D37="",,VLOOKUP(D37,'参照表'!$B$4:$E$91,3,FALSE))</f>
        <v>0</v>
      </c>
      <c r="F37" s="172"/>
      <c r="G37" s="168"/>
      <c r="H37" s="169"/>
      <c r="I37" s="22">
        <f t="shared" si="0"/>
        <v>0</v>
      </c>
      <c r="J37" s="181"/>
      <c r="K37" s="182"/>
      <c r="L37" s="60" t="str">
        <f t="shared" si="1"/>
        <v>　</v>
      </c>
      <c r="M37" s="169"/>
      <c r="N37" s="187"/>
      <c r="O37" s="19">
        <f>IF(N37="",,VLOOKUP(N37,'参照表'!$Z$4:$AA$10,2,FALSE))</f>
        <v>0</v>
      </c>
      <c r="P37" s="189"/>
      <c r="Q37" s="17">
        <f>IF(P37="",,LOOKUP(P37,'参照表'!$G$4:$H$600,'参照表'!$H$4:$H$600))</f>
        <v>0</v>
      </c>
      <c r="R37" s="192"/>
      <c r="S37" s="12"/>
    </row>
    <row r="38" spans="1:19" ht="15" customHeight="1">
      <c r="A38" s="200">
        <v>20</v>
      </c>
      <c r="B38" s="203">
        <v>1</v>
      </c>
      <c r="C38" s="202" t="str">
        <f>IF(B38="",,LOOKUP(B38,'参照表'!$W$4:$X$5,'参照表'!$X$4:$X$5))</f>
        <v>女子</v>
      </c>
      <c r="D38" s="161"/>
      <c r="E38" s="309">
        <f>IF(D38="",,VLOOKUP(D38,'参照表'!$B$4:$E$91,3,FALSE))</f>
        <v>0</v>
      </c>
      <c r="F38" s="172"/>
      <c r="G38" s="168"/>
      <c r="H38" s="169"/>
      <c r="I38" s="22">
        <f t="shared" si="0"/>
        <v>0</v>
      </c>
      <c r="J38" s="181"/>
      <c r="K38" s="182"/>
      <c r="L38" s="60" t="str">
        <f t="shared" si="1"/>
        <v>　</v>
      </c>
      <c r="M38" s="169"/>
      <c r="N38" s="187"/>
      <c r="O38" s="19">
        <f>IF(N38="",,VLOOKUP(N38,'参照表'!$Z$4:$AA$10,2,FALSE))</f>
        <v>0</v>
      </c>
      <c r="P38" s="189"/>
      <c r="Q38" s="17">
        <f>IF(P38="",,LOOKUP(P38,'参照表'!$G$4:$H$600,'参照表'!$H$4:$H$600))</f>
        <v>0</v>
      </c>
      <c r="R38" s="192"/>
      <c r="S38" s="12"/>
    </row>
    <row r="39" spans="1:19" ht="15" customHeight="1">
      <c r="A39" s="200">
        <v>21</v>
      </c>
      <c r="B39" s="203">
        <v>1</v>
      </c>
      <c r="C39" s="202" t="str">
        <f>IF(B39="",,LOOKUP(B39,'参照表'!$W$4:$X$5,'参照表'!$X$4:$X$5))</f>
        <v>女子</v>
      </c>
      <c r="D39" s="160"/>
      <c r="E39" s="308">
        <f>IF(D39="",,VLOOKUP(D39,'参照表'!$B$4:$E$91,3,FALSE))</f>
        <v>0</v>
      </c>
      <c r="F39" s="170"/>
      <c r="G39" s="165"/>
      <c r="H39" s="166"/>
      <c r="I39" s="23">
        <f t="shared" si="0"/>
        <v>0</v>
      </c>
      <c r="J39" s="179"/>
      <c r="K39" s="180"/>
      <c r="L39" s="60" t="str">
        <f t="shared" si="1"/>
        <v>　</v>
      </c>
      <c r="M39" s="166"/>
      <c r="N39" s="187"/>
      <c r="O39" s="19">
        <f>IF(N39="",,VLOOKUP(N39,'参照表'!$Z$4:$AA$10,2,FALSE))</f>
        <v>0</v>
      </c>
      <c r="P39" s="187"/>
      <c r="Q39" s="15">
        <f>IF(P39="",,LOOKUP(P39,'参照表'!$G$4:$H$600,'参照表'!$H$4:$H$600))</f>
        <v>0</v>
      </c>
      <c r="R39" s="191"/>
      <c r="S39" s="12"/>
    </row>
    <row r="40" spans="1:19" ht="15" customHeight="1">
      <c r="A40" s="274">
        <v>22</v>
      </c>
      <c r="B40" s="203">
        <v>1</v>
      </c>
      <c r="C40" s="202" t="str">
        <f>IF(B40="",,LOOKUP(B40,'参照表'!$W$4:$X$5,'参照表'!$X$4:$X$5))</f>
        <v>女子</v>
      </c>
      <c r="D40" s="161"/>
      <c r="E40" s="309">
        <f>IF(D40="",,VLOOKUP(D40,'参照表'!$B$4:$E$91,3,FALSE))</f>
        <v>0</v>
      </c>
      <c r="F40" s="172"/>
      <c r="G40" s="168"/>
      <c r="H40" s="169"/>
      <c r="I40" s="22">
        <f t="shared" si="0"/>
        <v>0</v>
      </c>
      <c r="J40" s="181"/>
      <c r="K40" s="182"/>
      <c r="L40" s="60" t="str">
        <f t="shared" si="1"/>
        <v>　</v>
      </c>
      <c r="M40" s="169"/>
      <c r="N40" s="187"/>
      <c r="O40" s="19">
        <f>IF(N40="",,VLOOKUP(N40,'参照表'!$Z$4:$AA$10,2,FALSE))</f>
        <v>0</v>
      </c>
      <c r="P40" s="187"/>
      <c r="Q40" s="17">
        <f>IF(P40="",,LOOKUP(P40,'参照表'!$G$4:$H$600,'参照表'!$H$4:$H$600))</f>
        <v>0</v>
      </c>
      <c r="R40" s="192"/>
      <c r="S40" s="12"/>
    </row>
    <row r="41" spans="1:19" ht="15" customHeight="1">
      <c r="A41" s="200">
        <v>23</v>
      </c>
      <c r="B41" s="203">
        <v>1</v>
      </c>
      <c r="C41" s="202" t="str">
        <f>IF(B41="",,LOOKUP(B41,'参照表'!$W$4:$X$5,'参照表'!$X$4:$X$5))</f>
        <v>女子</v>
      </c>
      <c r="D41" s="161"/>
      <c r="E41" s="309">
        <f>IF(D41="",,VLOOKUP(D41,'参照表'!$B$4:$E$91,3,FALSE))</f>
        <v>0</v>
      </c>
      <c r="F41" s="172"/>
      <c r="G41" s="168"/>
      <c r="H41" s="169"/>
      <c r="I41" s="22">
        <f t="shared" si="0"/>
        <v>0</v>
      </c>
      <c r="J41" s="181"/>
      <c r="K41" s="182"/>
      <c r="L41" s="60" t="str">
        <f t="shared" si="1"/>
        <v>　</v>
      </c>
      <c r="M41" s="169"/>
      <c r="N41" s="187"/>
      <c r="O41" s="19">
        <f>IF(N41="",,VLOOKUP(N41,'参照表'!$Z$4:$AA$10,2,FALSE))</f>
        <v>0</v>
      </c>
      <c r="P41" s="187"/>
      <c r="Q41" s="17">
        <f>IF(P41="",,LOOKUP(P41,'参照表'!$G$4:$H$600,'参照表'!$H$4:$H$600))</f>
        <v>0</v>
      </c>
      <c r="R41" s="192"/>
      <c r="S41" s="12"/>
    </row>
    <row r="42" spans="1:19" ht="15" customHeight="1">
      <c r="A42" s="200">
        <v>24</v>
      </c>
      <c r="B42" s="203">
        <v>1</v>
      </c>
      <c r="C42" s="202" t="str">
        <f>IF(B42="",,LOOKUP(B42,'参照表'!$W$4:$X$5,'参照表'!$X$4:$X$5))</f>
        <v>女子</v>
      </c>
      <c r="D42" s="161"/>
      <c r="E42" s="309">
        <f>IF(D42="",,VLOOKUP(D42,'参照表'!$B$4:$E$91,3,FALSE))</f>
        <v>0</v>
      </c>
      <c r="F42" s="172"/>
      <c r="G42" s="168"/>
      <c r="H42" s="169"/>
      <c r="I42" s="22">
        <f t="shared" si="0"/>
        <v>0</v>
      </c>
      <c r="J42" s="181"/>
      <c r="K42" s="182"/>
      <c r="L42" s="60" t="str">
        <f t="shared" si="1"/>
        <v>　</v>
      </c>
      <c r="M42" s="169"/>
      <c r="N42" s="187"/>
      <c r="O42" s="19">
        <f>IF(N42="",,VLOOKUP(N42,'参照表'!$Z$4:$AA$10,2,FALSE))</f>
        <v>0</v>
      </c>
      <c r="P42" s="187"/>
      <c r="Q42" s="17">
        <f>IF(P42="",,LOOKUP(P42,'参照表'!$G$4:$H$600,'参照表'!$H$4:$H$600))</f>
        <v>0</v>
      </c>
      <c r="R42" s="192"/>
      <c r="S42" s="12"/>
    </row>
    <row r="43" spans="1:19" ht="15" customHeight="1">
      <c r="A43" s="274">
        <v>25</v>
      </c>
      <c r="B43" s="203">
        <v>1</v>
      </c>
      <c r="C43" s="202" t="str">
        <f>IF(B43="",,LOOKUP(B43,'参照表'!$W$4:$X$5,'参照表'!$X$4:$X$5))</f>
        <v>女子</v>
      </c>
      <c r="D43" s="161"/>
      <c r="E43" s="309">
        <f>IF(D43="",,VLOOKUP(D43,'参照表'!$B$4:$E$91,3,FALSE))</f>
        <v>0</v>
      </c>
      <c r="F43" s="172"/>
      <c r="G43" s="168"/>
      <c r="H43" s="169"/>
      <c r="I43" s="22">
        <f t="shared" si="0"/>
        <v>0</v>
      </c>
      <c r="J43" s="181"/>
      <c r="K43" s="182"/>
      <c r="L43" s="60" t="str">
        <f t="shared" si="1"/>
        <v>　</v>
      </c>
      <c r="M43" s="169"/>
      <c r="N43" s="187"/>
      <c r="O43" s="19">
        <f>IF(N43="",,VLOOKUP(N43,'参照表'!$Z$4:$AA$10,2,FALSE))</f>
        <v>0</v>
      </c>
      <c r="P43" s="187"/>
      <c r="Q43" s="17">
        <f>IF(P43="",,LOOKUP(P43,'参照表'!$G$4:$H$600,'参照表'!$H$4:$H$600))</f>
        <v>0</v>
      </c>
      <c r="R43" s="192"/>
      <c r="S43" s="12"/>
    </row>
    <row r="44" spans="1:19" ht="15" customHeight="1">
      <c r="A44" s="200">
        <v>26</v>
      </c>
      <c r="B44" s="203">
        <v>1</v>
      </c>
      <c r="C44" s="202" t="str">
        <f>IF(B44="",,LOOKUP(B44,'参照表'!$W$4:$X$5,'参照表'!$X$4:$X$5))</f>
        <v>女子</v>
      </c>
      <c r="D44" s="161"/>
      <c r="E44" s="309">
        <f>IF(D44="",,VLOOKUP(D44,'参照表'!$B$4:$E$91,3,FALSE))</f>
        <v>0</v>
      </c>
      <c r="F44" s="172"/>
      <c r="G44" s="168"/>
      <c r="H44" s="169"/>
      <c r="I44" s="22">
        <f t="shared" si="0"/>
        <v>0</v>
      </c>
      <c r="J44" s="181"/>
      <c r="K44" s="182"/>
      <c r="L44" s="60" t="str">
        <f t="shared" si="1"/>
        <v>　</v>
      </c>
      <c r="M44" s="169"/>
      <c r="N44" s="187"/>
      <c r="O44" s="19">
        <f>IF(N44="",,VLOOKUP(N44,'参照表'!$Z$4:$AA$10,2,FALSE))</f>
        <v>0</v>
      </c>
      <c r="P44" s="187"/>
      <c r="Q44" s="17">
        <f>IF(P44="",,LOOKUP(P44,'参照表'!$G$4:$H$600,'参照表'!$H$4:$H$600))</f>
        <v>0</v>
      </c>
      <c r="R44" s="192"/>
      <c r="S44" s="12"/>
    </row>
    <row r="45" spans="1:19" ht="15" customHeight="1">
      <c r="A45" s="200">
        <v>27</v>
      </c>
      <c r="B45" s="203">
        <v>1</v>
      </c>
      <c r="C45" s="202" t="str">
        <f>IF(B45="",,LOOKUP(B45,'参照表'!$W$4:$X$5,'参照表'!$X$4:$X$5))</f>
        <v>女子</v>
      </c>
      <c r="D45" s="161"/>
      <c r="E45" s="309">
        <f>IF(D45="",,VLOOKUP(D45,'参照表'!$B$4:$E$91,3,FALSE))</f>
        <v>0</v>
      </c>
      <c r="F45" s="172"/>
      <c r="G45" s="168"/>
      <c r="H45" s="169"/>
      <c r="I45" s="22">
        <f t="shared" si="0"/>
        <v>0</v>
      </c>
      <c r="J45" s="181"/>
      <c r="K45" s="182"/>
      <c r="L45" s="60" t="str">
        <f t="shared" si="1"/>
        <v>　</v>
      </c>
      <c r="M45" s="169"/>
      <c r="N45" s="187"/>
      <c r="O45" s="19">
        <f>IF(N45="",,VLOOKUP(N45,'参照表'!$Z$4:$AA$10,2,FALSE))</f>
        <v>0</v>
      </c>
      <c r="P45" s="187"/>
      <c r="Q45" s="17">
        <f>IF(P45="",,LOOKUP(P45,'参照表'!$G$4:$H$600,'参照表'!$H$4:$H$600))</f>
        <v>0</v>
      </c>
      <c r="R45" s="192"/>
      <c r="S45" s="12"/>
    </row>
    <row r="46" spans="1:19" ht="15" customHeight="1">
      <c r="A46" s="274">
        <v>28</v>
      </c>
      <c r="B46" s="203">
        <v>1</v>
      </c>
      <c r="C46" s="202" t="str">
        <f>IF(B46="",,LOOKUP(B46,'参照表'!$W$4:$X$5,'参照表'!$X$4:$X$5))</f>
        <v>女子</v>
      </c>
      <c r="D46" s="161"/>
      <c r="E46" s="309">
        <f>IF(D46="",,VLOOKUP(D46,'参照表'!$B$4:$E$91,3,FALSE))</f>
        <v>0</v>
      </c>
      <c r="F46" s="172"/>
      <c r="G46" s="168"/>
      <c r="H46" s="169"/>
      <c r="I46" s="22">
        <f t="shared" si="0"/>
        <v>0</v>
      </c>
      <c r="J46" s="181"/>
      <c r="K46" s="182"/>
      <c r="L46" s="60" t="str">
        <f t="shared" si="1"/>
        <v>　</v>
      </c>
      <c r="M46" s="169"/>
      <c r="N46" s="187"/>
      <c r="O46" s="19">
        <f>IF(N46="",,VLOOKUP(N46,'参照表'!$Z$4:$AA$10,2,FALSE))</f>
        <v>0</v>
      </c>
      <c r="P46" s="187"/>
      <c r="Q46" s="17">
        <f>IF(P46="",,LOOKUP(P46,'参照表'!$G$4:$H$600,'参照表'!$H$4:$H$600))</f>
        <v>0</v>
      </c>
      <c r="R46" s="192"/>
      <c r="S46" s="12"/>
    </row>
    <row r="47" spans="1:19" ht="15" customHeight="1">
      <c r="A47" s="200">
        <v>29</v>
      </c>
      <c r="B47" s="203">
        <v>1</v>
      </c>
      <c r="C47" s="202" t="str">
        <f>IF(B47="",,LOOKUP(B47,'参照表'!$W$4:$X$5,'参照表'!$X$4:$X$5))</f>
        <v>女子</v>
      </c>
      <c r="D47" s="161"/>
      <c r="E47" s="309">
        <f>IF(D47="",,VLOOKUP(D47,'参照表'!$B$4:$E$91,3,FALSE))</f>
        <v>0</v>
      </c>
      <c r="F47" s="172"/>
      <c r="G47" s="168"/>
      <c r="H47" s="169"/>
      <c r="I47" s="22">
        <f t="shared" si="0"/>
        <v>0</v>
      </c>
      <c r="J47" s="181"/>
      <c r="K47" s="182"/>
      <c r="L47" s="60" t="str">
        <f t="shared" si="1"/>
        <v>　</v>
      </c>
      <c r="M47" s="169"/>
      <c r="N47" s="187"/>
      <c r="O47" s="19">
        <f>IF(N47="",,VLOOKUP(N47,'参照表'!$Z$4:$AA$10,2,FALSE))</f>
        <v>0</v>
      </c>
      <c r="P47" s="187"/>
      <c r="Q47" s="17">
        <f>IF(P47="",,LOOKUP(P47,'参照表'!$G$4:$H$600,'参照表'!$H$4:$H$600))</f>
        <v>0</v>
      </c>
      <c r="R47" s="192"/>
      <c r="S47" s="12"/>
    </row>
    <row r="48" spans="1:19" ht="15" customHeight="1">
      <c r="A48" s="200">
        <v>30</v>
      </c>
      <c r="B48" s="203">
        <v>1</v>
      </c>
      <c r="C48" s="202" t="str">
        <f>IF(B48="",,LOOKUP(B48,'参照表'!$W$4:$X$5,'参照表'!$X$4:$X$5))</f>
        <v>女子</v>
      </c>
      <c r="D48" s="161"/>
      <c r="E48" s="309">
        <f>IF(D48="",,VLOOKUP(D48,'参照表'!$B$4:$E$91,3,FALSE))</f>
        <v>0</v>
      </c>
      <c r="F48" s="172"/>
      <c r="G48" s="168"/>
      <c r="H48" s="169"/>
      <c r="I48" s="22">
        <f t="shared" si="0"/>
        <v>0</v>
      </c>
      <c r="J48" s="181"/>
      <c r="K48" s="182"/>
      <c r="L48" s="60" t="str">
        <f t="shared" si="1"/>
        <v>　</v>
      </c>
      <c r="M48" s="169"/>
      <c r="N48" s="187"/>
      <c r="O48" s="19">
        <f>IF(N48="",,VLOOKUP(N48,'参照表'!$Z$4:$AA$10,2,FALSE))</f>
        <v>0</v>
      </c>
      <c r="P48" s="187"/>
      <c r="Q48" s="17">
        <f>IF(P48="",,LOOKUP(P48,'参照表'!$G$4:$H$600,'参照表'!$H$4:$H$600))</f>
        <v>0</v>
      </c>
      <c r="R48" s="192"/>
      <c r="S48" s="12"/>
    </row>
    <row r="49" spans="1:19" ht="15" customHeight="1">
      <c r="A49" s="274">
        <v>31</v>
      </c>
      <c r="B49" s="203">
        <v>1</v>
      </c>
      <c r="C49" s="202" t="str">
        <f>IF(B49="",,LOOKUP(B49,'参照表'!$W$4:$X$5,'参照表'!$X$4:$X$5))</f>
        <v>女子</v>
      </c>
      <c r="D49" s="160"/>
      <c r="E49" s="308">
        <f>IF(D49="",,VLOOKUP(D49,'参照表'!$B$4:$E$91,3,FALSE))</f>
        <v>0</v>
      </c>
      <c r="F49" s="170"/>
      <c r="G49" s="165"/>
      <c r="H49" s="166"/>
      <c r="I49" s="23">
        <f t="shared" si="0"/>
        <v>0</v>
      </c>
      <c r="J49" s="179"/>
      <c r="K49" s="180"/>
      <c r="L49" s="60" t="str">
        <f t="shared" si="1"/>
        <v>　</v>
      </c>
      <c r="M49" s="166"/>
      <c r="N49" s="187"/>
      <c r="O49" s="19">
        <f>IF(N49="",,VLOOKUP(N49,'参照表'!$Z$4:$AA$10,2,FALSE))</f>
        <v>0</v>
      </c>
      <c r="P49" s="187"/>
      <c r="Q49" s="15">
        <f>IF(P49="",,LOOKUP(P49,'参照表'!$G$4:$H$600,'参照表'!$H$4:$H$600))</f>
        <v>0</v>
      </c>
      <c r="R49" s="191"/>
      <c r="S49" s="12"/>
    </row>
    <row r="50" spans="1:19" ht="15" customHeight="1">
      <c r="A50" s="200">
        <v>32</v>
      </c>
      <c r="B50" s="203">
        <v>1</v>
      </c>
      <c r="C50" s="202" t="str">
        <f>IF(B50="",,LOOKUP(B50,'参照表'!$W$4:$X$5,'参照表'!$X$4:$X$5))</f>
        <v>女子</v>
      </c>
      <c r="D50" s="161"/>
      <c r="E50" s="309">
        <f>IF(D50="",,VLOOKUP(D50,'参照表'!$B$4:$E$91,3,FALSE))</f>
        <v>0</v>
      </c>
      <c r="F50" s="170"/>
      <c r="G50" s="168"/>
      <c r="H50" s="169"/>
      <c r="I50" s="22">
        <f t="shared" si="0"/>
        <v>0</v>
      </c>
      <c r="J50" s="181"/>
      <c r="K50" s="182"/>
      <c r="L50" s="60" t="str">
        <f t="shared" si="1"/>
        <v>　</v>
      </c>
      <c r="M50" s="166"/>
      <c r="N50" s="187"/>
      <c r="O50" s="19">
        <f>IF(N50="",,VLOOKUP(N50,'参照表'!$Z$4:$AA$10,2,FALSE))</f>
        <v>0</v>
      </c>
      <c r="P50" s="189"/>
      <c r="Q50" s="17">
        <f>IF(P50="",,LOOKUP(P50,'参照表'!$G$4:$H$600,'参照表'!$H$4:$H$600))</f>
        <v>0</v>
      </c>
      <c r="R50" s="192"/>
      <c r="S50" s="12"/>
    </row>
    <row r="51" spans="1:19" ht="15" customHeight="1">
      <c r="A51" s="200">
        <v>33</v>
      </c>
      <c r="B51" s="203">
        <v>1</v>
      </c>
      <c r="C51" s="202" t="str">
        <f>IF(B51="",,LOOKUP(B51,'参照表'!$W$4:$X$5,'参照表'!$X$4:$X$5))</f>
        <v>女子</v>
      </c>
      <c r="D51" s="161"/>
      <c r="E51" s="309">
        <f>IF(D51="",,VLOOKUP(D51,'参照表'!$B$4:$E$91,3,FALSE))</f>
        <v>0</v>
      </c>
      <c r="F51" s="170"/>
      <c r="G51" s="168"/>
      <c r="H51" s="169"/>
      <c r="I51" s="22">
        <f t="shared" si="0"/>
        <v>0</v>
      </c>
      <c r="J51" s="181"/>
      <c r="K51" s="182"/>
      <c r="L51" s="60" t="str">
        <f t="shared" si="1"/>
        <v>　</v>
      </c>
      <c r="M51" s="169"/>
      <c r="N51" s="187"/>
      <c r="O51" s="19">
        <f>IF(N51="",,VLOOKUP(N51,'参照表'!$Z$4:$AA$10,2,FALSE))</f>
        <v>0</v>
      </c>
      <c r="P51" s="189"/>
      <c r="Q51" s="17">
        <f>IF(P51="",,LOOKUP(P51,'参照表'!$G$4:$H$600,'参照表'!$H$4:$H$600))</f>
        <v>0</v>
      </c>
      <c r="R51" s="192"/>
      <c r="S51" s="12"/>
    </row>
    <row r="52" spans="1:19" ht="15" customHeight="1">
      <c r="A52" s="274">
        <v>34</v>
      </c>
      <c r="B52" s="203">
        <v>1</v>
      </c>
      <c r="C52" s="202" t="str">
        <f>IF(B52="",,LOOKUP(B52,'参照表'!$W$4:$X$5,'参照表'!$X$4:$X$5))</f>
        <v>女子</v>
      </c>
      <c r="D52" s="161"/>
      <c r="E52" s="309">
        <f>IF(D52="",,VLOOKUP(D52,'参照表'!$B$4:$E$91,3,FALSE))</f>
        <v>0</v>
      </c>
      <c r="F52" s="170"/>
      <c r="G52" s="168"/>
      <c r="H52" s="169"/>
      <c r="I52" s="22">
        <f t="shared" si="0"/>
        <v>0</v>
      </c>
      <c r="J52" s="181"/>
      <c r="K52" s="182"/>
      <c r="L52" s="60" t="str">
        <f t="shared" si="1"/>
        <v>　</v>
      </c>
      <c r="M52" s="169"/>
      <c r="N52" s="187"/>
      <c r="O52" s="19">
        <f>IF(N52="",,VLOOKUP(N52,'参照表'!$Z$4:$AA$10,2,FALSE))</f>
        <v>0</v>
      </c>
      <c r="P52" s="189"/>
      <c r="Q52" s="17">
        <f>IF(P52="",,LOOKUP(P52,'参照表'!$G$4:$H$600,'参照表'!$H$4:$H$600))</f>
        <v>0</v>
      </c>
      <c r="R52" s="192"/>
      <c r="S52" s="12"/>
    </row>
    <row r="53" spans="1:19" ht="15" customHeight="1">
      <c r="A53" s="200">
        <v>35</v>
      </c>
      <c r="B53" s="203">
        <v>1</v>
      </c>
      <c r="C53" s="202" t="str">
        <f>IF(B53="",,LOOKUP(B53,'参照表'!$W$4:$X$5,'参照表'!$X$4:$X$5))</f>
        <v>女子</v>
      </c>
      <c r="D53" s="161"/>
      <c r="E53" s="309">
        <f>IF(D53="",,VLOOKUP(D53,'参照表'!$B$4:$E$91,3,FALSE))</f>
        <v>0</v>
      </c>
      <c r="F53" s="170"/>
      <c r="G53" s="168"/>
      <c r="H53" s="169"/>
      <c r="I53" s="22">
        <f t="shared" si="0"/>
        <v>0</v>
      </c>
      <c r="J53" s="181"/>
      <c r="K53" s="182"/>
      <c r="L53" s="60" t="str">
        <f t="shared" si="1"/>
        <v>　</v>
      </c>
      <c r="M53" s="169"/>
      <c r="N53" s="187"/>
      <c r="O53" s="19">
        <f>IF(N53="",,VLOOKUP(N53,'参照表'!$Z$4:$AA$10,2,FALSE))</f>
        <v>0</v>
      </c>
      <c r="P53" s="189"/>
      <c r="Q53" s="17">
        <f>IF(P53="",,LOOKUP(P53,'参照表'!$G$4:$H$600,'参照表'!$H$4:$H$600))</f>
        <v>0</v>
      </c>
      <c r="R53" s="192"/>
      <c r="S53" s="12"/>
    </row>
    <row r="54" spans="1:19" ht="15" customHeight="1">
      <c r="A54" s="200">
        <v>36</v>
      </c>
      <c r="B54" s="203">
        <v>1</v>
      </c>
      <c r="C54" s="202" t="str">
        <f>IF(B54="",,LOOKUP(B54,'参照表'!$W$4:$X$5,'参照表'!$X$4:$X$5))</f>
        <v>女子</v>
      </c>
      <c r="D54" s="161"/>
      <c r="E54" s="309">
        <f>IF(D54="",,VLOOKUP(D54,'参照表'!$B$4:$E$91,3,FALSE))</f>
        <v>0</v>
      </c>
      <c r="F54" s="170"/>
      <c r="G54" s="168"/>
      <c r="H54" s="169"/>
      <c r="I54" s="22">
        <f t="shared" si="0"/>
        <v>0</v>
      </c>
      <c r="J54" s="181"/>
      <c r="K54" s="182"/>
      <c r="L54" s="60" t="str">
        <f t="shared" si="1"/>
        <v>　</v>
      </c>
      <c r="M54" s="169"/>
      <c r="N54" s="187"/>
      <c r="O54" s="19">
        <f>IF(N54="",,VLOOKUP(N54,'参照表'!$Z$4:$AA$10,2,FALSE))</f>
        <v>0</v>
      </c>
      <c r="P54" s="189"/>
      <c r="Q54" s="17">
        <f>IF(P54="",,LOOKUP(P54,'参照表'!$G$4:$H$600,'参照表'!$H$4:$H$600))</f>
        <v>0</v>
      </c>
      <c r="R54" s="192"/>
      <c r="S54" s="12"/>
    </row>
    <row r="55" spans="1:19" ht="15" customHeight="1">
      <c r="A55" s="274">
        <v>37</v>
      </c>
      <c r="B55" s="203">
        <v>1</v>
      </c>
      <c r="C55" s="202" t="str">
        <f>IF(B55="",,LOOKUP(B55,'参照表'!$W$4:$X$5,'参照表'!$X$4:$X$5))</f>
        <v>女子</v>
      </c>
      <c r="D55" s="161"/>
      <c r="E55" s="309">
        <f>IF(D55="",,VLOOKUP(D55,'参照表'!$B$4:$E$91,3,FALSE))</f>
        <v>0</v>
      </c>
      <c r="F55" s="170"/>
      <c r="G55" s="168"/>
      <c r="H55" s="169"/>
      <c r="I55" s="22">
        <f t="shared" si="0"/>
        <v>0</v>
      </c>
      <c r="J55" s="181"/>
      <c r="K55" s="182"/>
      <c r="L55" s="60" t="str">
        <f t="shared" si="1"/>
        <v>　</v>
      </c>
      <c r="M55" s="169"/>
      <c r="N55" s="187"/>
      <c r="O55" s="19">
        <f>IF(N55="",,VLOOKUP(N55,'参照表'!$Z$4:$AA$10,2,FALSE))</f>
        <v>0</v>
      </c>
      <c r="P55" s="189"/>
      <c r="Q55" s="17">
        <f>IF(P55="",,LOOKUP(P55,'参照表'!$G$4:$H$600,'参照表'!$H$4:$H$600))</f>
        <v>0</v>
      </c>
      <c r="R55" s="192"/>
      <c r="S55" s="12"/>
    </row>
    <row r="56" spans="1:19" ht="15" customHeight="1">
      <c r="A56" s="200">
        <v>38</v>
      </c>
      <c r="B56" s="203">
        <v>1</v>
      </c>
      <c r="C56" s="202" t="str">
        <f>IF(B56="",,LOOKUP(B56,'参照表'!$W$4:$X$5,'参照表'!$X$4:$X$5))</f>
        <v>女子</v>
      </c>
      <c r="D56" s="161"/>
      <c r="E56" s="309">
        <f>IF(D56="",,VLOOKUP(D56,'参照表'!$B$4:$E$91,3,FALSE))</f>
        <v>0</v>
      </c>
      <c r="F56" s="170"/>
      <c r="G56" s="168"/>
      <c r="H56" s="169"/>
      <c r="I56" s="22">
        <f t="shared" si="0"/>
        <v>0</v>
      </c>
      <c r="J56" s="181"/>
      <c r="K56" s="182"/>
      <c r="L56" s="60" t="str">
        <f t="shared" si="1"/>
        <v>　</v>
      </c>
      <c r="M56" s="175"/>
      <c r="N56" s="187"/>
      <c r="O56" s="19">
        <f>IF(N56="",,VLOOKUP(N56,'参照表'!$Z$4:$AA$10,2,FALSE))</f>
        <v>0</v>
      </c>
      <c r="P56" s="189"/>
      <c r="Q56" s="17">
        <f>IF(P56="",,LOOKUP(P56,'参照表'!$G$4:$H$600,'参照表'!$H$4:$H$600))</f>
        <v>0</v>
      </c>
      <c r="R56" s="192"/>
      <c r="S56" s="12"/>
    </row>
    <row r="57" spans="1:19" ht="15" customHeight="1">
      <c r="A57" s="200">
        <v>39</v>
      </c>
      <c r="B57" s="203">
        <v>1</v>
      </c>
      <c r="C57" s="202" t="str">
        <f>IF(B57="",,LOOKUP(B57,'参照表'!$W$4:$X$5,'参照表'!$X$4:$X$5))</f>
        <v>女子</v>
      </c>
      <c r="D57" s="162"/>
      <c r="E57" s="310">
        <f>IF(D57="",,VLOOKUP(D57,'参照表'!$B$4:$E$91,3,FALSE))</f>
        <v>0</v>
      </c>
      <c r="F57" s="173"/>
      <c r="G57" s="174"/>
      <c r="H57" s="175"/>
      <c r="I57" s="77">
        <f t="shared" si="0"/>
        <v>0</v>
      </c>
      <c r="J57" s="183"/>
      <c r="K57" s="184"/>
      <c r="L57" s="78" t="str">
        <f t="shared" si="1"/>
        <v>　</v>
      </c>
      <c r="M57" s="175"/>
      <c r="N57" s="187"/>
      <c r="O57" s="19">
        <f>IF(N57="",,VLOOKUP(N57,'参照表'!$Z$4:$AA$10,2,FALSE))</f>
        <v>0</v>
      </c>
      <c r="P57" s="190"/>
      <c r="Q57" s="79">
        <f>IF(P57="",,LOOKUP(P57,'参照表'!$G$4:$H$600,'参照表'!$H$4:$H$600))</f>
        <v>0</v>
      </c>
      <c r="R57" s="193"/>
      <c r="S57" s="12"/>
    </row>
    <row r="58" spans="1:19" ht="15" customHeight="1">
      <c r="A58" s="274">
        <v>40</v>
      </c>
      <c r="B58" s="203">
        <v>1</v>
      </c>
      <c r="C58" s="202" t="str">
        <f>IF(B58="",,LOOKUP(B58,'参照表'!$W$4:$X$5,'参照表'!$X$4:$X$5))</f>
        <v>女子</v>
      </c>
      <c r="D58" s="162"/>
      <c r="E58" s="310">
        <f>IF(D58="",,VLOOKUP(D58,'参照表'!$B$4:$E$91,3,FALSE))</f>
        <v>0</v>
      </c>
      <c r="F58" s="173"/>
      <c r="G58" s="174"/>
      <c r="H58" s="175"/>
      <c r="I58" s="77">
        <f t="shared" si="0"/>
        <v>0</v>
      </c>
      <c r="J58" s="183"/>
      <c r="K58" s="184"/>
      <c r="L58" s="78" t="str">
        <f t="shared" si="1"/>
        <v>　</v>
      </c>
      <c r="M58" s="175"/>
      <c r="N58" s="187"/>
      <c r="O58" s="19">
        <f>IF(N58="",,VLOOKUP(N58,'参照表'!$Z$4:$AA$10,2,FALSE))</f>
        <v>0</v>
      </c>
      <c r="P58" s="190"/>
      <c r="Q58" s="79">
        <f>IF(P58="",,LOOKUP(P58,'参照表'!$G$4:$H$600,'参照表'!$H$4:$H$600))</f>
        <v>0</v>
      </c>
      <c r="R58" s="193"/>
      <c r="S58" s="12"/>
    </row>
    <row r="59" spans="1:19" ht="15" customHeight="1">
      <c r="A59" s="200">
        <v>41</v>
      </c>
      <c r="B59" s="203">
        <v>1</v>
      </c>
      <c r="C59" s="202" t="str">
        <f>IF(B59="",,LOOKUP(B59,'参照表'!$W$4:$X$5,'参照表'!$X$4:$X$5))</f>
        <v>女子</v>
      </c>
      <c r="D59" s="162"/>
      <c r="E59" s="310">
        <f>IF(D59="",,VLOOKUP(D59,'参照表'!$B$4:$E$91,3,FALSE))</f>
        <v>0</v>
      </c>
      <c r="F59" s="173"/>
      <c r="G59" s="174"/>
      <c r="H59" s="175"/>
      <c r="I59" s="77">
        <f t="shared" si="0"/>
        <v>0</v>
      </c>
      <c r="J59" s="183"/>
      <c r="K59" s="184"/>
      <c r="L59" s="78" t="str">
        <f t="shared" si="1"/>
        <v>　</v>
      </c>
      <c r="M59" s="175"/>
      <c r="N59" s="187"/>
      <c r="O59" s="19">
        <f>IF(N59="",,VLOOKUP(N59,'参照表'!$Z$4:$AA$10,2,FALSE))</f>
        <v>0</v>
      </c>
      <c r="P59" s="190"/>
      <c r="Q59" s="79">
        <f>IF(P59="",,LOOKUP(P59,'参照表'!$G$4:$H$600,'参照表'!$H$4:$H$600))</f>
        <v>0</v>
      </c>
      <c r="R59" s="193"/>
      <c r="S59" s="12"/>
    </row>
    <row r="60" spans="1:19" ht="15" customHeight="1">
      <c r="A60" s="200">
        <v>42</v>
      </c>
      <c r="B60" s="203">
        <v>1</v>
      </c>
      <c r="C60" s="202" t="str">
        <f>IF(B60="",,LOOKUP(B60,'参照表'!$W$4:$X$5,'参照表'!$X$4:$X$5))</f>
        <v>女子</v>
      </c>
      <c r="D60" s="162"/>
      <c r="E60" s="310">
        <f>IF(D60="",,VLOOKUP(D60,'参照表'!$B$4:$E$91,3,FALSE))</f>
        <v>0</v>
      </c>
      <c r="F60" s="173"/>
      <c r="G60" s="174"/>
      <c r="H60" s="175"/>
      <c r="I60" s="77">
        <f t="shared" si="0"/>
        <v>0</v>
      </c>
      <c r="J60" s="183"/>
      <c r="K60" s="184"/>
      <c r="L60" s="78" t="str">
        <f t="shared" si="1"/>
        <v>　</v>
      </c>
      <c r="M60" s="175"/>
      <c r="N60" s="187"/>
      <c r="O60" s="19">
        <f>IF(N60="",,VLOOKUP(N60,'参照表'!$Z$4:$AA$10,2,FALSE))</f>
        <v>0</v>
      </c>
      <c r="P60" s="190"/>
      <c r="Q60" s="79">
        <f>IF(P60="",,LOOKUP(P60,'参照表'!$G$4:$H$600,'参照表'!$H$4:$H$600))</f>
        <v>0</v>
      </c>
      <c r="R60" s="193"/>
      <c r="S60" s="12"/>
    </row>
    <row r="61" spans="1:19" ht="15" customHeight="1">
      <c r="A61" s="274">
        <v>43</v>
      </c>
      <c r="B61" s="203">
        <v>1</v>
      </c>
      <c r="C61" s="202" t="str">
        <f>IF(B61="",,LOOKUP(B61,'参照表'!$W$4:$X$5,'参照表'!$X$4:$X$5))</f>
        <v>女子</v>
      </c>
      <c r="D61" s="162"/>
      <c r="E61" s="310">
        <f>IF(D61="",,VLOOKUP(D61,'参照表'!$B$4:$E$91,3,FALSE))</f>
        <v>0</v>
      </c>
      <c r="F61" s="173"/>
      <c r="G61" s="174"/>
      <c r="H61" s="175"/>
      <c r="I61" s="77">
        <f t="shared" si="0"/>
        <v>0</v>
      </c>
      <c r="J61" s="183"/>
      <c r="K61" s="184"/>
      <c r="L61" s="78" t="str">
        <f t="shared" si="1"/>
        <v>　</v>
      </c>
      <c r="M61" s="175"/>
      <c r="N61" s="187"/>
      <c r="O61" s="19">
        <f>IF(N61="",,VLOOKUP(N61,'参照表'!$Z$4:$AA$10,2,FALSE))</f>
        <v>0</v>
      </c>
      <c r="P61" s="190"/>
      <c r="Q61" s="79">
        <f>IF(P61="",,LOOKUP(P61,'参照表'!$G$4:$H$600,'参照表'!$H$4:$H$600))</f>
        <v>0</v>
      </c>
      <c r="R61" s="193"/>
      <c r="S61" s="12"/>
    </row>
    <row r="62" spans="1:19" ht="15" customHeight="1">
      <c r="A62" s="200">
        <v>44</v>
      </c>
      <c r="B62" s="203">
        <v>1</v>
      </c>
      <c r="C62" s="202" t="str">
        <f>IF(B62="",,LOOKUP(B62,'参照表'!$W$4:$X$5,'参照表'!$X$4:$X$5))</f>
        <v>女子</v>
      </c>
      <c r="D62" s="162"/>
      <c r="E62" s="310">
        <f>IF(D62="",,VLOOKUP(D62,'参照表'!$B$4:$E$91,3,FALSE))</f>
        <v>0</v>
      </c>
      <c r="F62" s="173"/>
      <c r="G62" s="174"/>
      <c r="H62" s="175"/>
      <c r="I62" s="77">
        <f t="shared" si="0"/>
        <v>0</v>
      </c>
      <c r="J62" s="183"/>
      <c r="K62" s="184"/>
      <c r="L62" s="78" t="str">
        <f t="shared" si="1"/>
        <v>　</v>
      </c>
      <c r="M62" s="175"/>
      <c r="N62" s="187"/>
      <c r="O62" s="19">
        <f>IF(N62="",,VLOOKUP(N62,'参照表'!$Z$4:$AA$10,2,FALSE))</f>
        <v>0</v>
      </c>
      <c r="P62" s="190"/>
      <c r="Q62" s="79">
        <f>IF(P62="",,LOOKUP(P62,'参照表'!$G$4:$H$600,'参照表'!$H$4:$H$600))</f>
        <v>0</v>
      </c>
      <c r="R62" s="193"/>
      <c r="S62" s="12"/>
    </row>
    <row r="63" spans="1:19" ht="15" customHeight="1">
      <c r="A63" s="200">
        <v>45</v>
      </c>
      <c r="B63" s="203">
        <v>1</v>
      </c>
      <c r="C63" s="202" t="str">
        <f>IF(B63="",,LOOKUP(B63,'参照表'!$W$4:$X$5,'参照表'!$X$4:$X$5))</f>
        <v>女子</v>
      </c>
      <c r="D63" s="162"/>
      <c r="E63" s="310">
        <f>IF(D63="",,VLOOKUP(D63,'参照表'!$B$4:$E$91,3,FALSE))</f>
        <v>0</v>
      </c>
      <c r="F63" s="173"/>
      <c r="G63" s="174"/>
      <c r="H63" s="175"/>
      <c r="I63" s="77">
        <f t="shared" si="0"/>
        <v>0</v>
      </c>
      <c r="J63" s="183"/>
      <c r="K63" s="184"/>
      <c r="L63" s="78" t="str">
        <f t="shared" si="1"/>
        <v>　</v>
      </c>
      <c r="M63" s="175"/>
      <c r="N63" s="187"/>
      <c r="O63" s="19">
        <f>IF(N63="",,VLOOKUP(N63,'参照表'!$Z$4:$AA$10,2,FALSE))</f>
        <v>0</v>
      </c>
      <c r="P63" s="190"/>
      <c r="Q63" s="79">
        <f>IF(P63="",,LOOKUP(P63,'参照表'!$G$4:$H$600,'参照表'!$H$4:$H$600))</f>
        <v>0</v>
      </c>
      <c r="R63" s="193"/>
      <c r="S63" s="12"/>
    </row>
    <row r="64" spans="1:19" ht="15" customHeight="1">
      <c r="A64" s="274">
        <v>46</v>
      </c>
      <c r="B64" s="203">
        <v>1</v>
      </c>
      <c r="C64" s="202" t="str">
        <f>IF(B64="",,LOOKUP(B64,'参照表'!$W$4:$X$5,'参照表'!$X$4:$X$5))</f>
        <v>女子</v>
      </c>
      <c r="D64" s="162"/>
      <c r="E64" s="310">
        <f>IF(D64="",,VLOOKUP(D64,'参照表'!$B$4:$E$91,3,FALSE))</f>
        <v>0</v>
      </c>
      <c r="F64" s="173"/>
      <c r="G64" s="174"/>
      <c r="H64" s="175"/>
      <c r="I64" s="77">
        <f t="shared" si="0"/>
        <v>0</v>
      </c>
      <c r="J64" s="183"/>
      <c r="K64" s="184"/>
      <c r="L64" s="78" t="str">
        <f t="shared" si="1"/>
        <v>　</v>
      </c>
      <c r="M64" s="175"/>
      <c r="N64" s="187"/>
      <c r="O64" s="19">
        <f>IF(N64="",,VLOOKUP(N64,'参照表'!$Z$4:$AA$10,2,FALSE))</f>
        <v>0</v>
      </c>
      <c r="P64" s="190"/>
      <c r="Q64" s="79">
        <f>IF(P64="",,LOOKUP(P64,'参照表'!$G$4:$H$600,'参照表'!$H$4:$H$600))</f>
        <v>0</v>
      </c>
      <c r="R64" s="193"/>
      <c r="S64" s="12"/>
    </row>
    <row r="65" spans="1:19" ht="15" customHeight="1">
      <c r="A65" s="200">
        <v>47</v>
      </c>
      <c r="B65" s="203">
        <v>1</v>
      </c>
      <c r="C65" s="202" t="str">
        <f>IF(B65="",,LOOKUP(B65,'参照表'!$W$4:$X$5,'参照表'!$X$4:$X$5))</f>
        <v>女子</v>
      </c>
      <c r="D65" s="162"/>
      <c r="E65" s="310">
        <f>IF(D65="",,VLOOKUP(D65,'参照表'!$B$4:$E$91,3,FALSE))</f>
        <v>0</v>
      </c>
      <c r="F65" s="173"/>
      <c r="G65" s="174"/>
      <c r="H65" s="175"/>
      <c r="I65" s="77">
        <f t="shared" si="0"/>
        <v>0</v>
      </c>
      <c r="J65" s="183"/>
      <c r="K65" s="184"/>
      <c r="L65" s="78" t="str">
        <f t="shared" si="1"/>
        <v>　</v>
      </c>
      <c r="M65" s="175"/>
      <c r="N65" s="187"/>
      <c r="O65" s="19">
        <f>IF(N65="",,VLOOKUP(N65,'参照表'!$Z$4:$AA$10,2,FALSE))</f>
        <v>0</v>
      </c>
      <c r="P65" s="190"/>
      <c r="Q65" s="79">
        <f>IF(P65="",,LOOKUP(P65,'参照表'!$G$4:$H$600,'参照表'!$H$4:$H$600))</f>
        <v>0</v>
      </c>
      <c r="R65" s="193"/>
      <c r="S65" s="12"/>
    </row>
    <row r="66" spans="1:19" ht="15" customHeight="1">
      <c r="A66" s="200">
        <v>48</v>
      </c>
      <c r="B66" s="203">
        <v>1</v>
      </c>
      <c r="C66" s="202" t="str">
        <f>IF(B66="",,LOOKUP(B66,'参照表'!$W$4:$X$5,'参照表'!$X$4:$X$5))</f>
        <v>女子</v>
      </c>
      <c r="D66" s="162"/>
      <c r="E66" s="310">
        <f>IF(D66="",,VLOOKUP(D66,'参照表'!$B$4:$E$91,3,FALSE))</f>
        <v>0</v>
      </c>
      <c r="F66" s="173"/>
      <c r="G66" s="174"/>
      <c r="H66" s="175"/>
      <c r="I66" s="77">
        <f t="shared" si="0"/>
        <v>0</v>
      </c>
      <c r="J66" s="183"/>
      <c r="K66" s="184"/>
      <c r="L66" s="78" t="str">
        <f t="shared" si="1"/>
        <v>　</v>
      </c>
      <c r="M66" s="175"/>
      <c r="N66" s="187"/>
      <c r="O66" s="19">
        <f>IF(N66="",,VLOOKUP(N66,'参照表'!$Z$4:$AA$10,2,FALSE))</f>
        <v>0</v>
      </c>
      <c r="P66" s="190"/>
      <c r="Q66" s="79">
        <f>IF(P66="",,LOOKUP(P66,'参照表'!$G$4:$H$600,'参照表'!$H$4:$H$600))</f>
        <v>0</v>
      </c>
      <c r="R66" s="193"/>
      <c r="S66" s="12"/>
    </row>
    <row r="67" spans="1:19" ht="15" customHeight="1">
      <c r="A67" s="274">
        <v>49</v>
      </c>
      <c r="B67" s="203">
        <v>1</v>
      </c>
      <c r="C67" s="202" t="str">
        <f>IF(B67="",,LOOKUP(B67,'参照表'!$W$4:$X$5,'参照表'!$X$4:$X$5))</f>
        <v>女子</v>
      </c>
      <c r="D67" s="162"/>
      <c r="E67" s="310">
        <f>IF(D67="",,VLOOKUP(D67,'参照表'!$B$4:$E$91,3,FALSE))</f>
        <v>0</v>
      </c>
      <c r="F67" s="173"/>
      <c r="G67" s="174"/>
      <c r="H67" s="175"/>
      <c r="I67" s="77">
        <f t="shared" si="0"/>
        <v>0</v>
      </c>
      <c r="J67" s="183"/>
      <c r="K67" s="184"/>
      <c r="L67" s="78" t="str">
        <f t="shared" si="1"/>
        <v>　</v>
      </c>
      <c r="M67" s="175"/>
      <c r="N67" s="187"/>
      <c r="O67" s="19">
        <f>IF(N67="",,VLOOKUP(N67,'参照表'!$Z$4:$AA$10,2,FALSE))</f>
        <v>0</v>
      </c>
      <c r="P67" s="190"/>
      <c r="Q67" s="79">
        <f>IF(P67="",,LOOKUP(P67,'参照表'!$G$4:$H$600,'参照表'!$H$4:$H$600))</f>
        <v>0</v>
      </c>
      <c r="R67" s="193"/>
      <c r="S67" s="12"/>
    </row>
    <row r="68" spans="1:19" ht="15" customHeight="1">
      <c r="A68" s="200">
        <v>50</v>
      </c>
      <c r="B68" s="203">
        <v>1</v>
      </c>
      <c r="C68" s="202" t="str">
        <f>IF(B68="",,LOOKUP(B68,'参照表'!$W$4:$X$5,'参照表'!$X$4:$X$5))</f>
        <v>女子</v>
      </c>
      <c r="D68" s="162"/>
      <c r="E68" s="310">
        <f>IF(D68="",,VLOOKUP(D68,'参照表'!$B$4:$E$91,3,FALSE))</f>
        <v>0</v>
      </c>
      <c r="F68" s="173"/>
      <c r="G68" s="174"/>
      <c r="H68" s="175"/>
      <c r="I68" s="77">
        <f t="shared" si="0"/>
        <v>0</v>
      </c>
      <c r="J68" s="183"/>
      <c r="K68" s="184"/>
      <c r="L68" s="78" t="str">
        <f t="shared" si="1"/>
        <v>　</v>
      </c>
      <c r="M68" s="175"/>
      <c r="N68" s="187"/>
      <c r="O68" s="19">
        <f>IF(N68="",,VLOOKUP(N68,'参照表'!$Z$4:$AA$10,2,FALSE))</f>
        <v>0</v>
      </c>
      <c r="P68" s="190"/>
      <c r="Q68" s="79">
        <f>IF(P68="",,LOOKUP(P68,'参照表'!$G$4:$H$600,'参照表'!$H$4:$H$600))</f>
        <v>0</v>
      </c>
      <c r="R68" s="193"/>
      <c r="S68" s="12"/>
    </row>
    <row r="69" spans="1:19" ht="15" customHeight="1">
      <c r="A69" s="200">
        <v>51</v>
      </c>
      <c r="B69" s="203">
        <v>1</v>
      </c>
      <c r="C69" s="202" t="str">
        <f>IF(B69="",,LOOKUP(B69,'参照表'!$W$4:$X$5,'参照表'!$X$4:$X$5))</f>
        <v>女子</v>
      </c>
      <c r="D69" s="161"/>
      <c r="E69" s="309">
        <f>IF(D69="",,VLOOKUP(D69,'参照表'!$B$4:$E$91,3,FALSE))</f>
        <v>0</v>
      </c>
      <c r="F69" s="172"/>
      <c r="G69" s="168"/>
      <c r="H69" s="169"/>
      <c r="I69" s="22">
        <f t="shared" si="0"/>
        <v>0</v>
      </c>
      <c r="J69" s="181"/>
      <c r="K69" s="182"/>
      <c r="L69" s="60" t="str">
        <f t="shared" si="1"/>
        <v>　</v>
      </c>
      <c r="M69" s="169"/>
      <c r="N69" s="189"/>
      <c r="O69" s="16">
        <f>IF(N69="",,VLOOKUP(N69,'参照表'!$Z$4:$AA$10,2,FALSE))</f>
        <v>0</v>
      </c>
      <c r="P69" s="189"/>
      <c r="Q69" s="17">
        <f>IF(P69="",,LOOKUP(P69,'参照表'!$G$4:$H$600,'参照表'!$H$4:$H$600))</f>
        <v>0</v>
      </c>
      <c r="R69" s="192"/>
      <c r="S69" s="12"/>
    </row>
    <row r="70" spans="1:19" ht="15" customHeight="1">
      <c r="A70" s="274">
        <v>52</v>
      </c>
      <c r="B70" s="203">
        <v>1</v>
      </c>
      <c r="C70" s="202" t="str">
        <f>IF(B70="",,LOOKUP(B70,'参照表'!$W$4:$X$5,'参照表'!$X$4:$X$5))</f>
        <v>女子</v>
      </c>
      <c r="D70" s="161"/>
      <c r="E70" s="309">
        <f>IF(D70="",,VLOOKUP(D70,'参照表'!$B$4:$E$91,3,FALSE))</f>
        <v>0</v>
      </c>
      <c r="F70" s="172"/>
      <c r="G70" s="168"/>
      <c r="H70" s="169"/>
      <c r="I70" s="22">
        <f t="shared" si="0"/>
        <v>0</v>
      </c>
      <c r="J70" s="181"/>
      <c r="K70" s="182"/>
      <c r="L70" s="60" t="str">
        <f t="shared" si="1"/>
        <v>　</v>
      </c>
      <c r="M70" s="169"/>
      <c r="N70" s="189"/>
      <c r="O70" s="16">
        <f>IF(N70="",,VLOOKUP(N70,'参照表'!$Z$4:$AA$10,2,FALSE))</f>
        <v>0</v>
      </c>
      <c r="P70" s="189"/>
      <c r="Q70" s="17">
        <f>IF(P70="",,LOOKUP(P70,'参照表'!$G$4:$H$600,'参照表'!$H$4:$H$600))</f>
        <v>0</v>
      </c>
      <c r="R70" s="192"/>
      <c r="S70" s="12"/>
    </row>
    <row r="71" spans="1:19" ht="15" customHeight="1">
      <c r="A71" s="200">
        <v>53</v>
      </c>
      <c r="B71" s="203">
        <v>1</v>
      </c>
      <c r="C71" s="202" t="str">
        <f>IF(B71="",,LOOKUP(B71,'参照表'!$W$4:$X$5,'参照表'!$X$4:$X$5))</f>
        <v>女子</v>
      </c>
      <c r="D71" s="161"/>
      <c r="E71" s="309">
        <f>IF(D71="",,VLOOKUP(D71,'参照表'!$B$4:$E$91,3,FALSE))</f>
        <v>0</v>
      </c>
      <c r="F71" s="172"/>
      <c r="G71" s="168"/>
      <c r="H71" s="169"/>
      <c r="I71" s="22">
        <f t="shared" si="0"/>
        <v>0</v>
      </c>
      <c r="J71" s="181"/>
      <c r="K71" s="182"/>
      <c r="L71" s="60" t="str">
        <f t="shared" si="1"/>
        <v>　</v>
      </c>
      <c r="M71" s="169"/>
      <c r="N71" s="189"/>
      <c r="O71" s="16">
        <f>IF(N71="",,VLOOKUP(N71,'参照表'!$Z$4:$AA$10,2,FALSE))</f>
        <v>0</v>
      </c>
      <c r="P71" s="189"/>
      <c r="Q71" s="17">
        <f>IF(P71="",,LOOKUP(P71,'参照表'!$G$4:$H$600,'参照表'!$H$4:$H$600))</f>
        <v>0</v>
      </c>
      <c r="R71" s="192"/>
      <c r="S71" s="12"/>
    </row>
    <row r="72" spans="1:19" ht="15" customHeight="1">
      <c r="A72" s="200">
        <v>54</v>
      </c>
      <c r="B72" s="203">
        <v>1</v>
      </c>
      <c r="C72" s="202" t="str">
        <f>IF(B72="",,LOOKUP(B72,'参照表'!$W$4:$X$5,'参照表'!$X$4:$X$5))</f>
        <v>女子</v>
      </c>
      <c r="D72" s="161"/>
      <c r="E72" s="309">
        <f>IF(D72="",,VLOOKUP(D72,'参照表'!$B$4:$E$91,3,FALSE))</f>
        <v>0</v>
      </c>
      <c r="F72" s="172"/>
      <c r="G72" s="168"/>
      <c r="H72" s="169"/>
      <c r="I72" s="22">
        <f t="shared" si="0"/>
        <v>0</v>
      </c>
      <c r="J72" s="181"/>
      <c r="K72" s="182"/>
      <c r="L72" s="60" t="str">
        <f aca="true" t="shared" si="2" ref="L72:L80">J72&amp;"　"&amp;K72</f>
        <v>　</v>
      </c>
      <c r="M72" s="169"/>
      <c r="N72" s="189"/>
      <c r="O72" s="16">
        <f>IF(N72="",,VLOOKUP(N72,'参照表'!$Z$4:$AA$10,2,FALSE))</f>
        <v>0</v>
      </c>
      <c r="P72" s="189"/>
      <c r="Q72" s="17">
        <f>IF(P72="",,LOOKUP(P72,'参照表'!$G$4:$H$600,'参照表'!$H$4:$H$600))</f>
        <v>0</v>
      </c>
      <c r="R72" s="192"/>
      <c r="S72" s="12"/>
    </row>
    <row r="73" spans="1:19" ht="15" customHeight="1">
      <c r="A73" s="274">
        <v>55</v>
      </c>
      <c r="B73" s="203">
        <v>1</v>
      </c>
      <c r="C73" s="202" t="str">
        <f>IF(B73="",,LOOKUP(B73,'参照表'!$W$4:$X$5,'参照表'!$X$4:$X$5))</f>
        <v>女子</v>
      </c>
      <c r="D73" s="161"/>
      <c r="E73" s="309">
        <f>IF(D73="",,VLOOKUP(D73,'参照表'!$B$4:$E$91,3,FALSE))</f>
        <v>0</v>
      </c>
      <c r="F73" s="172"/>
      <c r="G73" s="168"/>
      <c r="H73" s="169"/>
      <c r="I73" s="22">
        <f t="shared" si="0"/>
        <v>0</v>
      </c>
      <c r="J73" s="181"/>
      <c r="K73" s="182"/>
      <c r="L73" s="60" t="str">
        <f t="shared" si="2"/>
        <v>　</v>
      </c>
      <c r="M73" s="169"/>
      <c r="N73" s="189"/>
      <c r="O73" s="16">
        <f>IF(N73="",,VLOOKUP(N73,'参照表'!$Z$4:$AA$10,2,FALSE))</f>
        <v>0</v>
      </c>
      <c r="P73" s="189"/>
      <c r="Q73" s="17">
        <f>IF(P73="",,LOOKUP(P73,'参照表'!$G$4:$H$600,'参照表'!$H$4:$H$600))</f>
        <v>0</v>
      </c>
      <c r="R73" s="192"/>
      <c r="S73" s="12"/>
    </row>
    <row r="74" spans="1:19" ht="15" customHeight="1">
      <c r="A74" s="200">
        <v>56</v>
      </c>
      <c r="B74" s="203">
        <v>1</v>
      </c>
      <c r="C74" s="202" t="str">
        <f>IF(B74="",,LOOKUP(B74,'参照表'!$W$4:$X$5,'参照表'!$X$4:$X$5))</f>
        <v>女子</v>
      </c>
      <c r="D74" s="161"/>
      <c r="E74" s="309">
        <f>IF(D74="",,VLOOKUP(D74,'参照表'!$B$4:$E$91,3,FALSE))</f>
        <v>0</v>
      </c>
      <c r="F74" s="172"/>
      <c r="G74" s="168"/>
      <c r="H74" s="169"/>
      <c r="I74" s="22">
        <f t="shared" si="0"/>
        <v>0</v>
      </c>
      <c r="J74" s="181"/>
      <c r="K74" s="182"/>
      <c r="L74" s="60" t="str">
        <f t="shared" si="2"/>
        <v>　</v>
      </c>
      <c r="M74" s="169"/>
      <c r="N74" s="189"/>
      <c r="O74" s="16">
        <f>IF(N74="",,VLOOKUP(N74,'参照表'!$Z$4:$AA$10,2,FALSE))</f>
        <v>0</v>
      </c>
      <c r="P74" s="189"/>
      <c r="Q74" s="17">
        <f>IF(P74="",,LOOKUP(P74,'参照表'!$G$4:$H$600,'参照表'!$H$4:$H$600))</f>
        <v>0</v>
      </c>
      <c r="R74" s="192"/>
      <c r="S74" s="12"/>
    </row>
    <row r="75" spans="1:19" ht="15" customHeight="1">
      <c r="A75" s="200">
        <v>57</v>
      </c>
      <c r="B75" s="203">
        <v>1</v>
      </c>
      <c r="C75" s="202" t="str">
        <f>IF(B75="",,LOOKUP(B75,'参照表'!$W$4:$X$5,'参照表'!$X$4:$X$5))</f>
        <v>女子</v>
      </c>
      <c r="D75" s="161"/>
      <c r="E75" s="309">
        <f>IF(D75="",,VLOOKUP(D75,'参照表'!$B$4:$E$91,3,FALSE))</f>
        <v>0</v>
      </c>
      <c r="F75" s="172"/>
      <c r="G75" s="168"/>
      <c r="H75" s="169"/>
      <c r="I75" s="22">
        <f t="shared" si="0"/>
        <v>0</v>
      </c>
      <c r="J75" s="181"/>
      <c r="K75" s="182"/>
      <c r="L75" s="60" t="str">
        <f t="shared" si="2"/>
        <v>　</v>
      </c>
      <c r="M75" s="169"/>
      <c r="N75" s="189"/>
      <c r="O75" s="16">
        <f>IF(N75="",,VLOOKUP(N75,'参照表'!$Z$4:$AA$10,2,FALSE))</f>
        <v>0</v>
      </c>
      <c r="P75" s="189"/>
      <c r="Q75" s="17">
        <f>IF(P75="",,LOOKUP(P75,'参照表'!$G$4:$H$600,'参照表'!$H$4:$H$600))</f>
        <v>0</v>
      </c>
      <c r="R75" s="192"/>
      <c r="S75" s="12"/>
    </row>
    <row r="76" spans="1:19" ht="15" customHeight="1">
      <c r="A76" s="274">
        <v>58</v>
      </c>
      <c r="B76" s="203">
        <v>1</v>
      </c>
      <c r="C76" s="202" t="str">
        <f>IF(B76="",,LOOKUP(B76,'参照表'!$W$4:$X$5,'参照表'!$X$4:$X$5))</f>
        <v>女子</v>
      </c>
      <c r="D76" s="161"/>
      <c r="E76" s="309">
        <f>IF(D76="",,VLOOKUP(D76,'参照表'!$B$4:$E$91,3,FALSE))</f>
        <v>0</v>
      </c>
      <c r="F76" s="172"/>
      <c r="G76" s="168"/>
      <c r="H76" s="169"/>
      <c r="I76" s="22">
        <f t="shared" si="0"/>
        <v>0</v>
      </c>
      <c r="J76" s="181"/>
      <c r="K76" s="182"/>
      <c r="L76" s="60" t="str">
        <f t="shared" si="2"/>
        <v>　</v>
      </c>
      <c r="M76" s="169"/>
      <c r="N76" s="189"/>
      <c r="O76" s="16">
        <f>IF(N76="",,VLOOKUP(N76,'参照表'!$Z$4:$AA$10,2,FALSE))</f>
        <v>0</v>
      </c>
      <c r="P76" s="189"/>
      <c r="Q76" s="17">
        <f>IF(P76="",,LOOKUP(P76,'参照表'!$G$4:$H$600,'参照表'!$H$4:$H$600))</f>
        <v>0</v>
      </c>
      <c r="R76" s="192"/>
      <c r="S76" s="12"/>
    </row>
    <row r="77" spans="1:19" ht="15" customHeight="1">
      <c r="A77" s="200">
        <v>59</v>
      </c>
      <c r="B77" s="203">
        <v>1</v>
      </c>
      <c r="C77" s="202" t="str">
        <f>IF(B77="",,LOOKUP(B77,'参照表'!$W$4:$X$5,'参照表'!$X$4:$X$5))</f>
        <v>女子</v>
      </c>
      <c r="D77" s="161"/>
      <c r="E77" s="309">
        <f>IF(D77="",,VLOOKUP(D77,'参照表'!$B$4:$E$91,3,FALSE))</f>
        <v>0</v>
      </c>
      <c r="F77" s="172"/>
      <c r="G77" s="168"/>
      <c r="H77" s="169"/>
      <c r="I77" s="22">
        <f t="shared" si="0"/>
        <v>0</v>
      </c>
      <c r="J77" s="181"/>
      <c r="K77" s="182"/>
      <c r="L77" s="60" t="str">
        <f t="shared" si="2"/>
        <v>　</v>
      </c>
      <c r="M77" s="169"/>
      <c r="N77" s="189"/>
      <c r="O77" s="16">
        <f>IF(N77="",,VLOOKUP(N77,'参照表'!$Z$4:$AA$10,2,FALSE))</f>
        <v>0</v>
      </c>
      <c r="P77" s="189"/>
      <c r="Q77" s="17">
        <f>IF(P77="",,LOOKUP(P77,'参照表'!$G$4:$H$600,'参照表'!$H$4:$H$600))</f>
        <v>0</v>
      </c>
      <c r="R77" s="192"/>
      <c r="S77" s="12"/>
    </row>
    <row r="78" spans="1:19" ht="15" customHeight="1">
      <c r="A78" s="200">
        <v>60</v>
      </c>
      <c r="B78" s="203">
        <v>1</v>
      </c>
      <c r="C78" s="202" t="str">
        <f>IF(B78="",,LOOKUP(B78,'参照表'!$W$4:$X$5,'参照表'!$X$4:$X$5))</f>
        <v>女子</v>
      </c>
      <c r="D78" s="161"/>
      <c r="E78" s="309">
        <f>IF(D78="",,VLOOKUP(D78,'参照表'!$B$4:$E$91,3,FALSE))</f>
        <v>0</v>
      </c>
      <c r="F78" s="172"/>
      <c r="G78" s="168"/>
      <c r="H78" s="169"/>
      <c r="I78" s="22">
        <f t="shared" si="0"/>
        <v>0</v>
      </c>
      <c r="J78" s="181"/>
      <c r="K78" s="182"/>
      <c r="L78" s="60" t="str">
        <f t="shared" si="2"/>
        <v>　</v>
      </c>
      <c r="M78" s="169"/>
      <c r="N78" s="189"/>
      <c r="O78" s="16">
        <f>IF(N78="",,VLOOKUP(N78,'参照表'!$Z$4:$AA$10,2,FALSE))</f>
        <v>0</v>
      </c>
      <c r="P78" s="189"/>
      <c r="Q78" s="17">
        <f>IF(P78="",,LOOKUP(P78,'参照表'!$G$4:$H$600,'参照表'!$H$4:$H$600))</f>
        <v>0</v>
      </c>
      <c r="R78" s="192"/>
      <c r="S78" s="12"/>
    </row>
    <row r="79" spans="1:19" ht="15" customHeight="1">
      <c r="A79" s="274">
        <v>61</v>
      </c>
      <c r="B79" s="203">
        <v>1</v>
      </c>
      <c r="C79" s="202" t="str">
        <f>IF(B79="",,LOOKUP(B79,'参照表'!$W$4:$X$5,'参照表'!$X$4:$X$5))</f>
        <v>女子</v>
      </c>
      <c r="D79" s="161"/>
      <c r="E79" s="309">
        <f>IF(D79="",,VLOOKUP(D79,'参照表'!$B$4:$E$91,3,FALSE))</f>
        <v>0</v>
      </c>
      <c r="F79" s="172"/>
      <c r="G79" s="168"/>
      <c r="H79" s="169"/>
      <c r="I79" s="22">
        <f t="shared" si="0"/>
        <v>0</v>
      </c>
      <c r="J79" s="181"/>
      <c r="K79" s="182"/>
      <c r="L79" s="60" t="str">
        <f t="shared" si="2"/>
        <v>　</v>
      </c>
      <c r="M79" s="169"/>
      <c r="N79" s="189"/>
      <c r="O79" s="16">
        <f>IF(N79="",,VLOOKUP(N79,'参照表'!$Z$4:$AA$10,2,FALSE))</f>
        <v>0</v>
      </c>
      <c r="P79" s="189"/>
      <c r="Q79" s="17">
        <f>IF(P79="",,LOOKUP(P79,'参照表'!$G$4:$H$600,'参照表'!$H$4:$H$600))</f>
        <v>0</v>
      </c>
      <c r="R79" s="192"/>
      <c r="S79" s="12"/>
    </row>
    <row r="80" spans="1:19" ht="15" customHeight="1">
      <c r="A80" s="200">
        <v>62</v>
      </c>
      <c r="B80" s="203">
        <v>1</v>
      </c>
      <c r="C80" s="202" t="str">
        <f>IF(B80="",,LOOKUP(B80,'参照表'!$W$4:$X$5,'参照表'!$X$4:$X$5))</f>
        <v>女子</v>
      </c>
      <c r="D80" s="161"/>
      <c r="E80" s="309">
        <f>IF(D80="",,VLOOKUP(D80,'参照表'!$B$4:$E$91,3,FALSE))</f>
        <v>0</v>
      </c>
      <c r="F80" s="172"/>
      <c r="G80" s="168"/>
      <c r="H80" s="169"/>
      <c r="I80" s="22">
        <f t="shared" si="0"/>
        <v>0</v>
      </c>
      <c r="J80" s="181"/>
      <c r="K80" s="182"/>
      <c r="L80" s="60" t="str">
        <f t="shared" si="2"/>
        <v>　</v>
      </c>
      <c r="M80" s="169"/>
      <c r="N80" s="189"/>
      <c r="O80" s="16">
        <f>IF(N80="",,VLOOKUP(N80,'参照表'!$Z$4:$AA$10,2,FALSE))</f>
        <v>0</v>
      </c>
      <c r="P80" s="189"/>
      <c r="Q80" s="17">
        <f>IF(P80="",,LOOKUP(P80,'参照表'!$G$4:$H$600,'参照表'!$H$4:$H$600))</f>
        <v>0</v>
      </c>
      <c r="R80" s="192"/>
      <c r="S80" s="12"/>
    </row>
    <row r="81" spans="1:19" ht="15" customHeight="1">
      <c r="A81" s="200">
        <v>63</v>
      </c>
      <c r="B81" s="203">
        <v>1</v>
      </c>
      <c r="C81" s="202" t="str">
        <f>IF(B81="",,LOOKUP(B81,'参照表'!$W$4:$X$5,'参照表'!$X$4:$X$5))</f>
        <v>女子</v>
      </c>
      <c r="D81" s="161"/>
      <c r="E81" s="309">
        <f>IF(D81="",,VLOOKUP(D81,'参照表'!$B$4:$E$91,3,FALSE))</f>
        <v>0</v>
      </c>
      <c r="F81" s="172"/>
      <c r="G81" s="168"/>
      <c r="H81" s="169"/>
      <c r="I81" s="22">
        <f t="shared" si="0"/>
        <v>0</v>
      </c>
      <c r="J81" s="181"/>
      <c r="K81" s="182"/>
      <c r="L81" s="60" t="str">
        <f>J81&amp;"　"&amp;K81</f>
        <v>　</v>
      </c>
      <c r="M81" s="169"/>
      <c r="N81" s="189"/>
      <c r="O81" s="16">
        <f>IF(N81="",,VLOOKUP(N81,'参照表'!$Z$4:$AA$10,2,FALSE))</f>
        <v>0</v>
      </c>
      <c r="P81" s="189"/>
      <c r="Q81" s="17">
        <f>IF(P81="",,LOOKUP(P81,'参照表'!$G$4:$H$600,'参照表'!$H$4:$H$600))</f>
        <v>0</v>
      </c>
      <c r="R81" s="192"/>
      <c r="S81" s="12"/>
    </row>
    <row r="82" spans="1:19" ht="15" customHeight="1">
      <c r="A82" s="274">
        <v>64</v>
      </c>
      <c r="B82" s="203">
        <v>1</v>
      </c>
      <c r="C82" s="202" t="str">
        <f>IF(B82="",,LOOKUP(B82,'参照表'!$W$4:$X$5,'参照表'!$X$4:$X$5))</f>
        <v>女子</v>
      </c>
      <c r="D82" s="161"/>
      <c r="E82" s="309">
        <f>IF(D82="",,VLOOKUP(D82,'参照表'!$B$4:$E$91,3,FALSE))</f>
        <v>0</v>
      </c>
      <c r="F82" s="172"/>
      <c r="G82" s="168"/>
      <c r="H82" s="169"/>
      <c r="I82" s="22">
        <f t="shared" si="0"/>
        <v>0</v>
      </c>
      <c r="J82" s="181"/>
      <c r="K82" s="182"/>
      <c r="L82" s="60" t="str">
        <f>J82&amp;"　"&amp;K82</f>
        <v>　</v>
      </c>
      <c r="M82" s="169"/>
      <c r="N82" s="189"/>
      <c r="O82" s="16">
        <f>IF(N82="",,VLOOKUP(N82,'参照表'!$Z$4:$AA$10,2,FALSE))</f>
        <v>0</v>
      </c>
      <c r="P82" s="189"/>
      <c r="Q82" s="17">
        <f>IF(P82="",,LOOKUP(P82,'参照表'!$G$4:$H$600,'参照表'!$H$4:$H$600))</f>
        <v>0</v>
      </c>
      <c r="R82" s="192"/>
      <c r="S82" s="12"/>
    </row>
    <row r="83" spans="1:19" ht="15" customHeight="1" thickBot="1">
      <c r="A83" s="200">
        <v>65</v>
      </c>
      <c r="B83" s="204">
        <v>1</v>
      </c>
      <c r="C83" s="273" t="str">
        <f>IF(B83="",,LOOKUP(B83,'参照表'!$W$4:$X$5,'参照表'!$X$4:$X$5))</f>
        <v>女子</v>
      </c>
      <c r="D83" s="163"/>
      <c r="E83" s="311">
        <f>IF(D83="",,VLOOKUP(D83,'参照表'!$B$4:$E$91,3,FALSE))</f>
        <v>0</v>
      </c>
      <c r="F83" s="176"/>
      <c r="G83" s="177"/>
      <c r="H83" s="178"/>
      <c r="I83" s="73">
        <f t="shared" si="0"/>
        <v>0</v>
      </c>
      <c r="J83" s="185"/>
      <c r="K83" s="186"/>
      <c r="L83" s="74" t="str">
        <f>J83&amp;"　"&amp;K83</f>
        <v>　</v>
      </c>
      <c r="M83" s="178"/>
      <c r="N83" s="188"/>
      <c r="O83" s="75">
        <f>IF(N83="",,VLOOKUP(N83,'参照表'!$Z$4:$AA$10,2,FALSE))</f>
        <v>0</v>
      </c>
      <c r="P83" s="188"/>
      <c r="Q83" s="76">
        <f>IF(P83="",,LOOKUP(P83,'参照表'!$G$4:$H$600,'参照表'!$H$4:$H$600))</f>
        <v>0</v>
      </c>
      <c r="R83" s="194"/>
      <c r="S83" s="12"/>
    </row>
    <row r="84" spans="1:19" ht="15" customHeight="1" thickBot="1">
      <c r="A84" s="272"/>
      <c r="B84" s="268"/>
      <c r="C84" s="285"/>
      <c r="D84" s="285"/>
      <c r="E84" s="304"/>
      <c r="F84" s="285"/>
      <c r="G84" s="285"/>
      <c r="H84" s="285"/>
      <c r="I84" s="285"/>
      <c r="J84" s="285"/>
      <c r="K84" s="285"/>
      <c r="L84" s="285"/>
      <c r="M84" s="495"/>
      <c r="N84" s="496"/>
      <c r="O84" s="496"/>
      <c r="P84" s="496"/>
      <c r="Q84" s="497"/>
      <c r="R84" s="497"/>
      <c r="S84" s="12"/>
    </row>
    <row r="85" spans="1:18" ht="30" customHeight="1" thickBot="1">
      <c r="A85" s="261"/>
      <c r="B85" s="475" t="s">
        <v>885</v>
      </c>
      <c r="C85" s="476"/>
      <c r="D85" s="476"/>
      <c r="E85" s="477"/>
      <c r="F85" s="478" t="str">
        <f>F$3</f>
        <v>２０２４山城陸上競技協会第1回記録会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93" t="s">
        <v>913</v>
      </c>
      <c r="R85" s="494"/>
    </row>
    <row r="86" spans="1:22" ht="81.75" customHeight="1" thickBot="1">
      <c r="A86" s="199" t="s">
        <v>900</v>
      </c>
      <c r="B86" s="269" t="s">
        <v>901</v>
      </c>
      <c r="C86" s="270" t="s">
        <v>902</v>
      </c>
      <c r="D86" s="63" t="s">
        <v>903</v>
      </c>
      <c r="E86" s="307" t="s">
        <v>904</v>
      </c>
      <c r="F86" s="65" t="s">
        <v>1414</v>
      </c>
      <c r="G86" s="66" t="s">
        <v>1413</v>
      </c>
      <c r="H86" s="389" t="s">
        <v>1415</v>
      </c>
      <c r="I86" s="67" t="s">
        <v>1380</v>
      </c>
      <c r="J86" s="68" t="s">
        <v>905</v>
      </c>
      <c r="K86" s="69" t="s">
        <v>899</v>
      </c>
      <c r="L86" s="70" t="s">
        <v>906</v>
      </c>
      <c r="M86" s="84" t="s">
        <v>907</v>
      </c>
      <c r="N86" s="71" t="s">
        <v>908</v>
      </c>
      <c r="O86" s="72" t="s">
        <v>909</v>
      </c>
      <c r="P86" s="63" t="s">
        <v>910</v>
      </c>
      <c r="Q86" s="64" t="s">
        <v>911</v>
      </c>
      <c r="R86" s="83" t="s">
        <v>912</v>
      </c>
      <c r="V86" s="390"/>
    </row>
    <row r="87" spans="1:18" ht="15" customHeight="1">
      <c r="A87" s="274">
        <v>1</v>
      </c>
      <c r="B87" s="271">
        <v>2</v>
      </c>
      <c r="C87" s="201" t="str">
        <f>IF(B87="",,LOOKUP(B87,'参照表'!$W$4:$X$5,'参照表'!$X$4:$X$5))</f>
        <v>男子</v>
      </c>
      <c r="D87" s="160"/>
      <c r="E87" s="308">
        <f>IF(D87="",,VLOOKUP(D87,'参照表'!$B$4:$E$91,3,FALSE))</f>
        <v>0</v>
      </c>
      <c r="F87" s="164"/>
      <c r="G87" s="165"/>
      <c r="H87" s="166"/>
      <c r="I87" s="23">
        <f aca="true" t="shared" si="3" ref="I87:I151">IF($F87&lt;&gt;"",$F87&amp;"-"&amp;$G87,IF($H87="",$G87,$G87&amp;"-"&amp;$H87))</f>
        <v>0</v>
      </c>
      <c r="J87" s="179"/>
      <c r="K87" s="180"/>
      <c r="L87" s="59" t="str">
        <f aca="true" t="shared" si="4" ref="L87:L150">J87&amp;"　"&amp;K87</f>
        <v>　</v>
      </c>
      <c r="M87" s="166"/>
      <c r="N87" s="187"/>
      <c r="O87" s="19">
        <f>IF(N87="",,VLOOKUP(N87,'参照表'!$Z$4:$AA$10,2,FALSE))</f>
        <v>0</v>
      </c>
      <c r="P87" s="187"/>
      <c r="Q87" s="15">
        <f>IF(P87="",,LOOKUP(P87,'参照表'!$G$4:$H$600,'参照表'!$H$4:$H$600))</f>
        <v>0</v>
      </c>
      <c r="R87" s="191"/>
    </row>
    <row r="88" spans="1:20" ht="15" customHeight="1">
      <c r="A88" s="200">
        <v>2</v>
      </c>
      <c r="B88" s="203">
        <v>2</v>
      </c>
      <c r="C88" s="202" t="str">
        <f>IF(B88="",,LOOKUP(B88,'参照表'!$W$4:$X$5,'参照表'!$X$4:$X$5))</f>
        <v>男子</v>
      </c>
      <c r="D88" s="161"/>
      <c r="E88" s="309">
        <f>IF(D88="",,VLOOKUP(D88,'参照表'!$B$4:$E$91,3,FALSE))</f>
        <v>0</v>
      </c>
      <c r="F88" s="167"/>
      <c r="G88" s="168"/>
      <c r="H88" s="169"/>
      <c r="I88" s="22">
        <f t="shared" si="3"/>
        <v>0</v>
      </c>
      <c r="J88" s="179"/>
      <c r="K88" s="180"/>
      <c r="L88" s="60" t="str">
        <f t="shared" si="4"/>
        <v>　</v>
      </c>
      <c r="M88" s="169"/>
      <c r="N88" s="187"/>
      <c r="O88" s="19">
        <f>IF(N88="",,VLOOKUP(N88,'参照表'!$Z$4:$AA$10,2,FALSE))</f>
        <v>0</v>
      </c>
      <c r="P88" s="187"/>
      <c r="Q88" s="17">
        <f>IF(P88="",,LOOKUP(P88,'参照表'!$G$4:$H$600,'参照表'!$H$4:$H$600))</f>
        <v>0</v>
      </c>
      <c r="R88" s="192"/>
      <c r="S88" s="9"/>
      <c r="T88" s="9"/>
    </row>
    <row r="89" spans="1:19" ht="15" customHeight="1">
      <c r="A89" s="200">
        <v>3</v>
      </c>
      <c r="B89" s="203">
        <v>2</v>
      </c>
      <c r="C89" s="202" t="str">
        <f>IF(B89="",,LOOKUP(B89,'参照表'!$W$4:$X$5,'参照表'!$X$4:$X$5))</f>
        <v>男子</v>
      </c>
      <c r="D89" s="161"/>
      <c r="E89" s="309">
        <f>IF(D89="",,VLOOKUP(D89,'参照表'!$B$4:$E$91,3,FALSE))</f>
        <v>0</v>
      </c>
      <c r="F89" s="170"/>
      <c r="G89" s="168"/>
      <c r="H89" s="171"/>
      <c r="I89" s="22">
        <f t="shared" si="3"/>
        <v>0</v>
      </c>
      <c r="J89" s="181"/>
      <c r="K89" s="182"/>
      <c r="L89" s="59" t="str">
        <f t="shared" si="4"/>
        <v>　</v>
      </c>
      <c r="M89" s="166"/>
      <c r="N89" s="187"/>
      <c r="O89" s="19">
        <f>IF(N89="",,VLOOKUP(N89,'参照表'!$Z$4:$AA$10,2,FALSE))</f>
        <v>0</v>
      </c>
      <c r="P89" s="187"/>
      <c r="Q89" s="17">
        <f>IF(P89="",,LOOKUP(P89,'参照表'!$G$4:$H$600,'参照表'!$H$4:$H$600))</f>
        <v>0</v>
      </c>
      <c r="R89" s="192"/>
      <c r="S89" s="12"/>
    </row>
    <row r="90" spans="1:19" ht="15" customHeight="1">
      <c r="A90" s="274">
        <v>4</v>
      </c>
      <c r="B90" s="203">
        <v>2</v>
      </c>
      <c r="C90" s="202" t="str">
        <f>IF(B90="",,LOOKUP(B90,'参照表'!$W$4:$X$5,'参照表'!$X$4:$X$5))</f>
        <v>男子</v>
      </c>
      <c r="D90" s="161"/>
      <c r="E90" s="309">
        <f>IF(D90="",,VLOOKUP(D90,'参照表'!$B$4:$E$91,3,FALSE))</f>
        <v>0</v>
      </c>
      <c r="F90" s="172"/>
      <c r="G90" s="168"/>
      <c r="H90" s="169"/>
      <c r="I90" s="22">
        <f t="shared" si="3"/>
        <v>0</v>
      </c>
      <c r="J90" s="179"/>
      <c r="K90" s="180"/>
      <c r="L90" s="60" t="str">
        <f t="shared" si="4"/>
        <v>　</v>
      </c>
      <c r="M90" s="169"/>
      <c r="N90" s="187"/>
      <c r="O90" s="19">
        <f>IF(N90="",,VLOOKUP(N90,'参照表'!$Z$4:$AA$10,2,FALSE))</f>
        <v>0</v>
      </c>
      <c r="P90" s="187"/>
      <c r="Q90" s="17">
        <f>IF(P90="",,LOOKUP(P90,'参照表'!$G$4:$H$600,'参照表'!$H$4:$H$600))</f>
        <v>0</v>
      </c>
      <c r="R90" s="192"/>
      <c r="S90" s="12"/>
    </row>
    <row r="91" spans="1:19" ht="15" customHeight="1">
      <c r="A91" s="200">
        <v>5</v>
      </c>
      <c r="B91" s="203">
        <v>2</v>
      </c>
      <c r="C91" s="202" t="str">
        <f>IF(B91="",,LOOKUP(B91,'参照表'!$W$4:$X$5,'参照表'!$X$4:$X$5))</f>
        <v>男子</v>
      </c>
      <c r="D91" s="161"/>
      <c r="E91" s="309">
        <f>IF(D91="",,VLOOKUP(D91,'参照表'!$B$4:$E$91,3,FALSE))</f>
        <v>0</v>
      </c>
      <c r="F91" s="172"/>
      <c r="G91" s="168"/>
      <c r="H91" s="171"/>
      <c r="I91" s="22">
        <f t="shared" si="3"/>
        <v>0</v>
      </c>
      <c r="J91" s="181"/>
      <c r="K91" s="182"/>
      <c r="L91" s="60" t="str">
        <f t="shared" si="4"/>
        <v>　</v>
      </c>
      <c r="M91" s="169"/>
      <c r="N91" s="187"/>
      <c r="O91" s="19">
        <f>IF(N91="",,VLOOKUP(N91,'参照表'!$Z$4:$AA$10,2,FALSE))</f>
        <v>0</v>
      </c>
      <c r="P91" s="187"/>
      <c r="Q91" s="17">
        <f>IF(P91="",,LOOKUP(P91,'参照表'!$G$4:$H$600,'参照表'!$H$4:$H$600))</f>
        <v>0</v>
      </c>
      <c r="R91" s="192"/>
      <c r="S91" s="12"/>
    </row>
    <row r="92" spans="1:19" ht="15" customHeight="1">
      <c r="A92" s="200">
        <v>6</v>
      </c>
      <c r="B92" s="203">
        <v>2</v>
      </c>
      <c r="C92" s="202" t="str">
        <f>IF(B92="",,LOOKUP(B92,'参照表'!$W$4:$X$5,'参照表'!$X$4:$X$5))</f>
        <v>男子</v>
      </c>
      <c r="D92" s="161"/>
      <c r="E92" s="309">
        <f>IF(D92="",,VLOOKUP(D92,'参照表'!$B$4:$E$91,3,FALSE))</f>
        <v>0</v>
      </c>
      <c r="F92" s="172"/>
      <c r="G92" s="168"/>
      <c r="H92" s="169"/>
      <c r="I92" s="22">
        <f t="shared" si="3"/>
        <v>0</v>
      </c>
      <c r="J92" s="181"/>
      <c r="K92" s="182"/>
      <c r="L92" s="60" t="str">
        <f t="shared" si="4"/>
        <v>　</v>
      </c>
      <c r="M92" s="169"/>
      <c r="N92" s="187"/>
      <c r="O92" s="19">
        <f>IF(N92="",,VLOOKUP(N92,'参照表'!$Z$4:$AA$10,2,FALSE))</f>
        <v>0</v>
      </c>
      <c r="P92" s="187"/>
      <c r="Q92" s="17">
        <f>IF(P92="",,LOOKUP(P92,'参照表'!$G$4:$H$600,'参照表'!$H$4:$H$600))</f>
        <v>0</v>
      </c>
      <c r="R92" s="192"/>
      <c r="S92" s="12"/>
    </row>
    <row r="93" spans="1:19" ht="15" customHeight="1">
      <c r="A93" s="274">
        <v>7</v>
      </c>
      <c r="B93" s="203">
        <v>2</v>
      </c>
      <c r="C93" s="202" t="str">
        <f>IF(B93="",,LOOKUP(B93,'参照表'!$W$4:$X$5,'参照表'!$X$4:$X$5))</f>
        <v>男子</v>
      </c>
      <c r="D93" s="161"/>
      <c r="E93" s="309">
        <f>IF(D93="",,VLOOKUP(D93,'参照表'!$B$4:$E$91,3,FALSE))</f>
        <v>0</v>
      </c>
      <c r="F93" s="172"/>
      <c r="G93" s="168"/>
      <c r="H93" s="171"/>
      <c r="I93" s="22">
        <f t="shared" si="3"/>
        <v>0</v>
      </c>
      <c r="J93" s="181"/>
      <c r="K93" s="182"/>
      <c r="L93" s="60" t="str">
        <f t="shared" si="4"/>
        <v>　</v>
      </c>
      <c r="M93" s="169"/>
      <c r="N93" s="187"/>
      <c r="O93" s="19">
        <f>IF(N93="",,VLOOKUP(N93,'参照表'!$Z$4:$AA$10,2,FALSE))</f>
        <v>0</v>
      </c>
      <c r="P93" s="187"/>
      <c r="Q93" s="17">
        <f>IF(P93="",,LOOKUP(P93,'参照表'!$G$4:$H$600,'参照表'!$H$4:$H$600))</f>
        <v>0</v>
      </c>
      <c r="R93" s="192"/>
      <c r="S93" s="12"/>
    </row>
    <row r="94" spans="1:19" ht="15" customHeight="1">
      <c r="A94" s="200">
        <v>8</v>
      </c>
      <c r="B94" s="203">
        <v>2</v>
      </c>
      <c r="C94" s="202" t="str">
        <f>IF(B94="",,LOOKUP(B94,'参照表'!$W$4:$X$5,'参照表'!$X$4:$X$5))</f>
        <v>男子</v>
      </c>
      <c r="D94" s="161"/>
      <c r="E94" s="309">
        <f>IF(D94="",,VLOOKUP(D94,'参照表'!$B$4:$E$91,3,FALSE))</f>
        <v>0</v>
      </c>
      <c r="F94" s="172"/>
      <c r="G94" s="168"/>
      <c r="H94" s="169"/>
      <c r="I94" s="22">
        <f t="shared" si="3"/>
        <v>0</v>
      </c>
      <c r="J94" s="181"/>
      <c r="K94" s="182"/>
      <c r="L94" s="60" t="str">
        <f t="shared" si="4"/>
        <v>　</v>
      </c>
      <c r="M94" s="169"/>
      <c r="N94" s="187"/>
      <c r="O94" s="19">
        <f>IF(N94="",,VLOOKUP(N94,'参照表'!$Z$4:$AA$10,2,FALSE))</f>
        <v>0</v>
      </c>
      <c r="P94" s="187"/>
      <c r="Q94" s="17">
        <f>IF(P94="",,LOOKUP(P94,'参照表'!$G$4:$H$600,'参照表'!$H$4:$H$600))</f>
        <v>0</v>
      </c>
      <c r="R94" s="192"/>
      <c r="S94" s="12"/>
    </row>
    <row r="95" spans="1:19" ht="15" customHeight="1">
      <c r="A95" s="200">
        <v>9</v>
      </c>
      <c r="B95" s="203">
        <v>2</v>
      </c>
      <c r="C95" s="202" t="str">
        <f>IF(B95="",,LOOKUP(B95,'参照表'!$W$4:$X$5,'参照表'!$X$4:$X$5))</f>
        <v>男子</v>
      </c>
      <c r="D95" s="161"/>
      <c r="E95" s="309">
        <f>IF(D95="",,VLOOKUP(D95,'参照表'!$B$4:$E$91,3,FALSE))</f>
        <v>0</v>
      </c>
      <c r="F95" s="172"/>
      <c r="G95" s="168"/>
      <c r="H95" s="171"/>
      <c r="I95" s="22">
        <f t="shared" si="3"/>
        <v>0</v>
      </c>
      <c r="J95" s="181"/>
      <c r="K95" s="182"/>
      <c r="L95" s="60" t="str">
        <f t="shared" si="4"/>
        <v>　</v>
      </c>
      <c r="M95" s="169"/>
      <c r="N95" s="187"/>
      <c r="O95" s="19">
        <f>IF(N95="",,VLOOKUP(N95,'参照表'!$Z$4:$AA$10,2,FALSE))</f>
        <v>0</v>
      </c>
      <c r="P95" s="187"/>
      <c r="Q95" s="17">
        <f>IF(P95="",,LOOKUP(P95,'参照表'!$G$4:$H$600,'参照表'!$H$4:$H$600))</f>
        <v>0</v>
      </c>
      <c r="R95" s="192"/>
      <c r="S95" s="12"/>
    </row>
    <row r="96" spans="1:19" ht="15" customHeight="1">
      <c r="A96" s="274">
        <v>10</v>
      </c>
      <c r="B96" s="203">
        <v>2</v>
      </c>
      <c r="C96" s="202" t="str">
        <f>IF(B96="",,LOOKUP(B96,'参照表'!$W$4:$X$5,'参照表'!$X$4:$X$5))</f>
        <v>男子</v>
      </c>
      <c r="D96" s="161"/>
      <c r="E96" s="309">
        <f>IF(D96="",,VLOOKUP(D96,'参照表'!$B$4:$E$91,3,FALSE))</f>
        <v>0</v>
      </c>
      <c r="F96" s="172"/>
      <c r="G96" s="168"/>
      <c r="H96" s="169"/>
      <c r="I96" s="22">
        <f t="shared" si="3"/>
        <v>0</v>
      </c>
      <c r="J96" s="181"/>
      <c r="K96" s="182"/>
      <c r="L96" s="60" t="str">
        <f t="shared" si="4"/>
        <v>　</v>
      </c>
      <c r="M96" s="169"/>
      <c r="N96" s="187"/>
      <c r="O96" s="19">
        <f>IF(N96="",,VLOOKUP(N96,'参照表'!$Z$4:$AA$10,2,FALSE))</f>
        <v>0</v>
      </c>
      <c r="P96" s="187"/>
      <c r="Q96" s="17">
        <f>IF(P96="",,LOOKUP(P96,'参照表'!$G$4:$H$600,'参照表'!$H$4:$H$600))</f>
        <v>0</v>
      </c>
      <c r="R96" s="192"/>
      <c r="S96" s="12"/>
    </row>
    <row r="97" spans="1:19" ht="15" customHeight="1">
      <c r="A97" s="200">
        <v>11</v>
      </c>
      <c r="B97" s="203">
        <v>2</v>
      </c>
      <c r="C97" s="202" t="str">
        <f>IF(B97="",,LOOKUP(B97,'参照表'!$W$4:$X$5,'参照表'!$X$4:$X$5))</f>
        <v>男子</v>
      </c>
      <c r="D97" s="160"/>
      <c r="E97" s="308">
        <f>IF(D97="",,VLOOKUP(D97,'参照表'!$B$4:$E$91,3,FALSE))</f>
        <v>0</v>
      </c>
      <c r="F97" s="170"/>
      <c r="G97" s="168"/>
      <c r="H97" s="166"/>
      <c r="I97" s="23">
        <f t="shared" si="3"/>
        <v>0</v>
      </c>
      <c r="J97" s="181"/>
      <c r="K97" s="182"/>
      <c r="L97" s="60" t="str">
        <f t="shared" si="4"/>
        <v>　</v>
      </c>
      <c r="M97" s="169"/>
      <c r="N97" s="187"/>
      <c r="O97" s="19">
        <f>IF(N97="",,VLOOKUP(N97,'参照表'!$Z$4:$AA$10,2,FALSE))</f>
        <v>0</v>
      </c>
      <c r="P97" s="187"/>
      <c r="Q97" s="15">
        <f>IF(P97="",,LOOKUP(P97,'参照表'!$G$4:$H$600,'参照表'!$H$4:$H$600))</f>
        <v>0</v>
      </c>
      <c r="R97" s="191"/>
      <c r="S97" s="12"/>
    </row>
    <row r="98" spans="1:19" ht="15" customHeight="1">
      <c r="A98" s="200">
        <v>12</v>
      </c>
      <c r="B98" s="203">
        <v>2</v>
      </c>
      <c r="C98" s="202" t="str">
        <f>IF(B98="",,LOOKUP(B98,'参照表'!$W$4:$X$5,'参照表'!$X$4:$X$5))</f>
        <v>男子</v>
      </c>
      <c r="D98" s="161"/>
      <c r="E98" s="309">
        <f>IF(D98="",,VLOOKUP(D98,'参照表'!$B$4:$E$91,3,FALSE))</f>
        <v>0</v>
      </c>
      <c r="F98" s="172"/>
      <c r="G98" s="168"/>
      <c r="H98" s="169"/>
      <c r="I98" s="22">
        <f t="shared" si="3"/>
        <v>0</v>
      </c>
      <c r="J98" s="179"/>
      <c r="K98" s="180"/>
      <c r="L98" s="60" t="str">
        <f t="shared" si="4"/>
        <v>　</v>
      </c>
      <c r="M98" s="169"/>
      <c r="N98" s="187"/>
      <c r="O98" s="19">
        <f>IF(N98="",,VLOOKUP(N98,'参照表'!$Z$4:$AA$10,2,FALSE))</f>
        <v>0</v>
      </c>
      <c r="P98" s="187"/>
      <c r="Q98" s="17">
        <f>IF(P98="",,LOOKUP(P98,'参照表'!$G$4:$H$600,'参照表'!$H$4:$H$600))</f>
        <v>0</v>
      </c>
      <c r="R98" s="192"/>
      <c r="S98" s="12"/>
    </row>
    <row r="99" spans="1:19" ht="15" customHeight="1">
      <c r="A99" s="274">
        <v>13</v>
      </c>
      <c r="B99" s="203">
        <v>2</v>
      </c>
      <c r="C99" s="202" t="str">
        <f>IF(B99="",,LOOKUP(B99,'参照表'!$W$4:$X$5,'参照表'!$X$4:$X$5))</f>
        <v>男子</v>
      </c>
      <c r="D99" s="161"/>
      <c r="E99" s="309">
        <f>IF(D99="",,VLOOKUP(D99,'参照表'!$B$4:$E$91,3,FALSE))</f>
        <v>0</v>
      </c>
      <c r="F99" s="172"/>
      <c r="G99" s="168"/>
      <c r="H99" s="169"/>
      <c r="I99" s="22">
        <f t="shared" si="3"/>
        <v>0</v>
      </c>
      <c r="J99" s="181"/>
      <c r="K99" s="182"/>
      <c r="L99" s="60" t="str">
        <f t="shared" si="4"/>
        <v>　</v>
      </c>
      <c r="M99" s="169"/>
      <c r="N99" s="187"/>
      <c r="O99" s="19">
        <f>IF(N99="",,VLOOKUP(N99,'参照表'!$Z$4:$AA$10,2,FALSE))</f>
        <v>0</v>
      </c>
      <c r="P99" s="187"/>
      <c r="Q99" s="17">
        <f>IF(P99="",,LOOKUP(P99,'参照表'!$G$4:$H$600,'参照表'!$H$4:$H$600))</f>
        <v>0</v>
      </c>
      <c r="R99" s="192"/>
      <c r="S99" s="12"/>
    </row>
    <row r="100" spans="1:19" ht="15" customHeight="1">
      <c r="A100" s="200">
        <v>14</v>
      </c>
      <c r="B100" s="203">
        <v>2</v>
      </c>
      <c r="C100" s="202" t="str">
        <f>IF(B100="",,LOOKUP(B100,'参照表'!$W$4:$X$5,'参照表'!$X$4:$X$5))</f>
        <v>男子</v>
      </c>
      <c r="D100" s="161"/>
      <c r="E100" s="309">
        <f>IF(D100="",,VLOOKUP(D100,'参照表'!$B$4:$E$91,3,FALSE))</f>
        <v>0</v>
      </c>
      <c r="F100" s="172"/>
      <c r="G100" s="168"/>
      <c r="H100" s="169"/>
      <c r="I100" s="22">
        <f t="shared" si="3"/>
        <v>0</v>
      </c>
      <c r="J100" s="181"/>
      <c r="K100" s="182"/>
      <c r="L100" s="60" t="str">
        <f t="shared" si="4"/>
        <v>　</v>
      </c>
      <c r="M100" s="169"/>
      <c r="N100" s="187"/>
      <c r="O100" s="19">
        <f>IF(N100="",,VLOOKUP(N100,'参照表'!$Z$4:$AA$10,2,FALSE))</f>
        <v>0</v>
      </c>
      <c r="P100" s="187"/>
      <c r="Q100" s="17">
        <f>IF(P100="",,LOOKUP(P100,'参照表'!$G$4:$H$600,'参照表'!$H$4:$H$600))</f>
        <v>0</v>
      </c>
      <c r="R100" s="192"/>
      <c r="S100" s="12"/>
    </row>
    <row r="101" spans="1:19" ht="15" customHeight="1">
      <c r="A101" s="200">
        <v>15</v>
      </c>
      <c r="B101" s="203">
        <v>2</v>
      </c>
      <c r="C101" s="202" t="str">
        <f>IF(B101="",,LOOKUP(B101,'参照表'!$W$4:$X$5,'参照表'!$X$4:$X$5))</f>
        <v>男子</v>
      </c>
      <c r="D101" s="161"/>
      <c r="E101" s="309">
        <f>IF(D101="",,VLOOKUP(D101,'参照表'!$B$4:$E$91,3,FALSE))</f>
        <v>0</v>
      </c>
      <c r="F101" s="172"/>
      <c r="G101" s="168"/>
      <c r="H101" s="169"/>
      <c r="I101" s="22">
        <f t="shared" si="3"/>
        <v>0</v>
      </c>
      <c r="J101" s="179"/>
      <c r="K101" s="180"/>
      <c r="L101" s="60" t="str">
        <f t="shared" si="4"/>
        <v>　</v>
      </c>
      <c r="M101" s="169"/>
      <c r="N101" s="187"/>
      <c r="O101" s="19">
        <f>IF(N101="",,VLOOKUP(N101,'参照表'!$Z$4:$AA$10,2,FALSE))</f>
        <v>0</v>
      </c>
      <c r="P101" s="187"/>
      <c r="Q101" s="17">
        <f>IF(P101="",,LOOKUP(P101,'参照表'!$G$4:$H$600,'参照表'!$H$4:$H$600))</f>
        <v>0</v>
      </c>
      <c r="R101" s="192"/>
      <c r="S101" s="12"/>
    </row>
    <row r="102" spans="1:19" ht="15" customHeight="1">
      <c r="A102" s="274">
        <v>16</v>
      </c>
      <c r="B102" s="203">
        <v>2</v>
      </c>
      <c r="C102" s="202" t="str">
        <f>IF(B102="",,LOOKUP(B102,'参照表'!$W$4:$X$5,'参照表'!$X$4:$X$5))</f>
        <v>男子</v>
      </c>
      <c r="D102" s="161"/>
      <c r="E102" s="309">
        <f>IF(D102="",,VLOOKUP(D102,'参照表'!$B$4:$E$91,3,FALSE))</f>
        <v>0</v>
      </c>
      <c r="F102" s="172"/>
      <c r="G102" s="168"/>
      <c r="H102" s="169"/>
      <c r="I102" s="22">
        <f t="shared" si="3"/>
        <v>0</v>
      </c>
      <c r="J102" s="181"/>
      <c r="K102" s="182"/>
      <c r="L102" s="60" t="str">
        <f t="shared" si="4"/>
        <v>　</v>
      </c>
      <c r="M102" s="169"/>
      <c r="N102" s="187"/>
      <c r="O102" s="19">
        <f>IF(N102="",,VLOOKUP(N102,'参照表'!$Z$4:$AA$10,2,FALSE))</f>
        <v>0</v>
      </c>
      <c r="P102" s="187"/>
      <c r="Q102" s="17">
        <f>IF(P102="",,LOOKUP(P102,'参照表'!$G$4:$H$600,'参照表'!$H$4:$H$600))</f>
        <v>0</v>
      </c>
      <c r="R102" s="192"/>
      <c r="S102" s="12"/>
    </row>
    <row r="103" spans="1:19" ht="15" customHeight="1">
      <c r="A103" s="200">
        <v>17</v>
      </c>
      <c r="B103" s="203">
        <v>2</v>
      </c>
      <c r="C103" s="202" t="str">
        <f>IF(B103="",,LOOKUP(B103,'参照表'!$W$4:$X$5,'参照表'!$X$4:$X$5))</f>
        <v>男子</v>
      </c>
      <c r="D103" s="161"/>
      <c r="E103" s="309">
        <f>IF(D103="",,VLOOKUP(D103,'参照表'!$B$4:$E$91,3,FALSE))</f>
        <v>0</v>
      </c>
      <c r="F103" s="172"/>
      <c r="G103" s="168"/>
      <c r="H103" s="169"/>
      <c r="I103" s="22">
        <f t="shared" si="3"/>
        <v>0</v>
      </c>
      <c r="J103" s="181"/>
      <c r="K103" s="182"/>
      <c r="L103" s="60" t="str">
        <f t="shared" si="4"/>
        <v>　</v>
      </c>
      <c r="M103" s="169"/>
      <c r="N103" s="187"/>
      <c r="O103" s="19">
        <f>IF(N103="",,VLOOKUP(N103,'参照表'!$Z$4:$AA$10,2,FALSE))</f>
        <v>0</v>
      </c>
      <c r="P103" s="187"/>
      <c r="Q103" s="17">
        <f>IF(P103="",,LOOKUP(P103,'参照表'!$G$4:$H$600,'参照表'!$H$4:$H$600))</f>
        <v>0</v>
      </c>
      <c r="R103" s="192"/>
      <c r="S103" s="12"/>
    </row>
    <row r="104" spans="1:19" ht="15" customHeight="1">
      <c r="A104" s="200">
        <v>18</v>
      </c>
      <c r="B104" s="203">
        <v>2</v>
      </c>
      <c r="C104" s="202" t="str">
        <f>IF(B104="",,LOOKUP(B104,'参照表'!$W$4:$X$5,'参照表'!$X$4:$X$5))</f>
        <v>男子</v>
      </c>
      <c r="D104" s="161"/>
      <c r="E104" s="309">
        <f>IF(D104="",,VLOOKUP(D104,'参照表'!$B$4:$E$91,3,FALSE))</f>
        <v>0</v>
      </c>
      <c r="F104" s="172"/>
      <c r="G104" s="168"/>
      <c r="H104" s="169"/>
      <c r="I104" s="22">
        <f t="shared" si="3"/>
        <v>0</v>
      </c>
      <c r="J104" s="181"/>
      <c r="K104" s="182"/>
      <c r="L104" s="60" t="str">
        <f t="shared" si="4"/>
        <v>　</v>
      </c>
      <c r="M104" s="169"/>
      <c r="N104" s="187"/>
      <c r="O104" s="19">
        <f>IF(N104="",,VLOOKUP(N104,'参照表'!$Z$4:$AA$10,2,FALSE))</f>
        <v>0</v>
      </c>
      <c r="P104" s="187"/>
      <c r="Q104" s="17">
        <f>IF(P104="",,LOOKUP(P104,'参照表'!$G$4:$H$600,'参照表'!$H$4:$H$600))</f>
        <v>0</v>
      </c>
      <c r="R104" s="192"/>
      <c r="S104" s="12"/>
    </row>
    <row r="105" spans="1:19" ht="15" customHeight="1">
      <c r="A105" s="274">
        <v>19</v>
      </c>
      <c r="B105" s="203">
        <v>2</v>
      </c>
      <c r="C105" s="202" t="str">
        <f>IF(B105="",,LOOKUP(B105,'参照表'!$W$4:$X$5,'参照表'!$X$4:$X$5))</f>
        <v>男子</v>
      </c>
      <c r="D105" s="161"/>
      <c r="E105" s="309">
        <f>IF(D105="",,VLOOKUP(D105,'参照表'!$B$4:$E$91,3,FALSE))</f>
        <v>0</v>
      </c>
      <c r="F105" s="172"/>
      <c r="G105" s="168"/>
      <c r="H105" s="169"/>
      <c r="I105" s="22">
        <f t="shared" si="3"/>
        <v>0</v>
      </c>
      <c r="J105" s="181"/>
      <c r="K105" s="182"/>
      <c r="L105" s="60" t="str">
        <f t="shared" si="4"/>
        <v>　</v>
      </c>
      <c r="M105" s="169"/>
      <c r="N105" s="187"/>
      <c r="O105" s="19">
        <f>IF(N105="",,VLOOKUP(N105,'参照表'!$Z$4:$AA$10,2,FALSE))</f>
        <v>0</v>
      </c>
      <c r="P105" s="189"/>
      <c r="Q105" s="17">
        <f>IF(P105="",,LOOKUP(P105,'参照表'!$G$4:$H$600,'参照表'!$H$4:$H$600))</f>
        <v>0</v>
      </c>
      <c r="R105" s="192"/>
      <c r="S105" s="12"/>
    </row>
    <row r="106" spans="1:19" ht="15" customHeight="1">
      <c r="A106" s="200">
        <v>20</v>
      </c>
      <c r="B106" s="203">
        <v>2</v>
      </c>
      <c r="C106" s="202" t="str">
        <f>IF(B106="",,LOOKUP(B106,'参照表'!$W$4:$X$5,'参照表'!$X$4:$X$5))</f>
        <v>男子</v>
      </c>
      <c r="D106" s="161"/>
      <c r="E106" s="309">
        <f>IF(D106="",,VLOOKUP(D106,'参照表'!$B$4:$E$91,3,FALSE))</f>
        <v>0</v>
      </c>
      <c r="F106" s="172"/>
      <c r="G106" s="168"/>
      <c r="H106" s="169"/>
      <c r="I106" s="22">
        <f t="shared" si="3"/>
        <v>0</v>
      </c>
      <c r="J106" s="181"/>
      <c r="K106" s="182"/>
      <c r="L106" s="60" t="str">
        <f t="shared" si="4"/>
        <v>　</v>
      </c>
      <c r="M106" s="169"/>
      <c r="N106" s="187"/>
      <c r="O106" s="19">
        <f>IF(N106="",,VLOOKUP(N106,'参照表'!$Z$4:$AA$10,2,FALSE))</f>
        <v>0</v>
      </c>
      <c r="P106" s="189"/>
      <c r="Q106" s="17">
        <f>IF(P106="",,LOOKUP(P106,'参照表'!$G$4:$H$600,'参照表'!$H$4:$H$600))</f>
        <v>0</v>
      </c>
      <c r="R106" s="192"/>
      <c r="S106" s="12"/>
    </row>
    <row r="107" spans="1:19" ht="15" customHeight="1">
      <c r="A107" s="200">
        <v>21</v>
      </c>
      <c r="B107" s="203">
        <v>2</v>
      </c>
      <c r="C107" s="202" t="str">
        <f>IF(B107="",,LOOKUP(B107,'参照表'!$W$4:$X$5,'参照表'!$X$4:$X$5))</f>
        <v>男子</v>
      </c>
      <c r="D107" s="160"/>
      <c r="E107" s="308">
        <f>IF(D107="",,VLOOKUP(D107,'参照表'!$B$4:$E$91,3,FALSE))</f>
        <v>0</v>
      </c>
      <c r="F107" s="170"/>
      <c r="G107" s="165"/>
      <c r="H107" s="166"/>
      <c r="I107" s="23">
        <f t="shared" si="3"/>
        <v>0</v>
      </c>
      <c r="J107" s="181"/>
      <c r="K107" s="182"/>
      <c r="L107" s="60" t="str">
        <f t="shared" si="4"/>
        <v>　</v>
      </c>
      <c r="M107" s="166"/>
      <c r="N107" s="187"/>
      <c r="O107" s="19">
        <f>IF(N107="",,VLOOKUP(N107,'参照表'!$Z$4:$AA$10,2,FALSE))</f>
        <v>0</v>
      </c>
      <c r="P107" s="187"/>
      <c r="Q107" s="15">
        <f>IF(P107="",,LOOKUP(P107,'参照表'!$G$4:$H$600,'参照表'!$H$4:$H$600))</f>
        <v>0</v>
      </c>
      <c r="R107" s="191"/>
      <c r="S107" s="12"/>
    </row>
    <row r="108" spans="1:19" ht="15" customHeight="1">
      <c r="A108" s="274">
        <v>22</v>
      </c>
      <c r="B108" s="203">
        <v>2</v>
      </c>
      <c r="C108" s="202" t="str">
        <f>IF(B108="",,LOOKUP(B108,'参照表'!$W$4:$X$5,'参照表'!$X$4:$X$5))</f>
        <v>男子</v>
      </c>
      <c r="D108" s="161"/>
      <c r="E108" s="309">
        <f>IF(D108="",,VLOOKUP(D108,'参照表'!$B$4:$E$91,3,FALSE))</f>
        <v>0</v>
      </c>
      <c r="F108" s="172"/>
      <c r="G108" s="168"/>
      <c r="H108" s="169"/>
      <c r="I108" s="22">
        <f t="shared" si="3"/>
        <v>0</v>
      </c>
      <c r="J108" s="179"/>
      <c r="K108" s="180"/>
      <c r="L108" s="60" t="str">
        <f t="shared" si="4"/>
        <v>　</v>
      </c>
      <c r="M108" s="169"/>
      <c r="N108" s="187"/>
      <c r="O108" s="19">
        <f>IF(N108="",,VLOOKUP(N108,'参照表'!$Z$4:$AA$10,2,FALSE))</f>
        <v>0</v>
      </c>
      <c r="P108" s="187"/>
      <c r="Q108" s="17">
        <f>IF(P108="",,LOOKUP(P108,'参照表'!$G$4:$H$600,'参照表'!$H$4:$H$600))</f>
        <v>0</v>
      </c>
      <c r="R108" s="192"/>
      <c r="S108" s="12"/>
    </row>
    <row r="109" spans="1:19" ht="15" customHeight="1">
      <c r="A109" s="200">
        <v>23</v>
      </c>
      <c r="B109" s="203">
        <v>2</v>
      </c>
      <c r="C109" s="202" t="str">
        <f>IF(B109="",,LOOKUP(B109,'参照表'!$W$4:$X$5,'参照表'!$X$4:$X$5))</f>
        <v>男子</v>
      </c>
      <c r="D109" s="161"/>
      <c r="E109" s="309">
        <f>IF(D109="",,VLOOKUP(D109,'参照表'!$B$4:$E$91,3,FALSE))</f>
        <v>0</v>
      </c>
      <c r="F109" s="172"/>
      <c r="G109" s="168"/>
      <c r="H109" s="169"/>
      <c r="I109" s="22">
        <f t="shared" si="3"/>
        <v>0</v>
      </c>
      <c r="J109" s="181"/>
      <c r="K109" s="182"/>
      <c r="L109" s="60" t="str">
        <f t="shared" si="4"/>
        <v>　</v>
      </c>
      <c r="M109" s="169"/>
      <c r="N109" s="187"/>
      <c r="O109" s="19">
        <f>IF(N109="",,VLOOKUP(N109,'参照表'!$Z$4:$AA$10,2,FALSE))</f>
        <v>0</v>
      </c>
      <c r="P109" s="187"/>
      <c r="Q109" s="17">
        <f>IF(P109="",,LOOKUP(P109,'参照表'!$G$4:$H$600,'参照表'!$H$4:$H$600))</f>
        <v>0</v>
      </c>
      <c r="R109" s="192"/>
      <c r="S109" s="12"/>
    </row>
    <row r="110" spans="1:19" ht="15" customHeight="1">
      <c r="A110" s="200">
        <v>24</v>
      </c>
      <c r="B110" s="203">
        <v>2</v>
      </c>
      <c r="C110" s="202" t="str">
        <f>IF(B110="",,LOOKUP(B110,'参照表'!$W$4:$X$5,'参照表'!$X$4:$X$5))</f>
        <v>男子</v>
      </c>
      <c r="D110" s="161"/>
      <c r="E110" s="309">
        <f>IF(D110="",,VLOOKUP(D110,'参照表'!$B$4:$E$91,3,FALSE))</f>
        <v>0</v>
      </c>
      <c r="F110" s="172"/>
      <c r="G110" s="168"/>
      <c r="H110" s="169"/>
      <c r="I110" s="22">
        <f t="shared" si="3"/>
        <v>0</v>
      </c>
      <c r="J110" s="181"/>
      <c r="K110" s="182"/>
      <c r="L110" s="60" t="str">
        <f t="shared" si="4"/>
        <v>　</v>
      </c>
      <c r="M110" s="169"/>
      <c r="N110" s="187"/>
      <c r="O110" s="19">
        <f>IF(N110="",,VLOOKUP(N110,'参照表'!$Z$4:$AA$10,2,FALSE))</f>
        <v>0</v>
      </c>
      <c r="P110" s="187"/>
      <c r="Q110" s="17">
        <f>IF(P110="",,LOOKUP(P110,'参照表'!$G$4:$H$600,'参照表'!$H$4:$H$600))</f>
        <v>0</v>
      </c>
      <c r="R110" s="192"/>
      <c r="S110" s="12"/>
    </row>
    <row r="111" spans="1:19" ht="15" customHeight="1">
      <c r="A111" s="274">
        <v>25</v>
      </c>
      <c r="B111" s="203">
        <v>2</v>
      </c>
      <c r="C111" s="202" t="str">
        <f>IF(B111="",,LOOKUP(B111,'参照表'!$W$4:$X$5,'参照表'!$X$4:$X$5))</f>
        <v>男子</v>
      </c>
      <c r="D111" s="161"/>
      <c r="E111" s="309">
        <f>IF(D111="",,VLOOKUP(D111,'参照表'!$B$4:$E$91,3,FALSE))</f>
        <v>0</v>
      </c>
      <c r="F111" s="172"/>
      <c r="G111" s="168"/>
      <c r="H111" s="169"/>
      <c r="I111" s="22">
        <f t="shared" si="3"/>
        <v>0</v>
      </c>
      <c r="J111" s="181"/>
      <c r="K111" s="182"/>
      <c r="L111" s="60" t="str">
        <f t="shared" si="4"/>
        <v>　</v>
      </c>
      <c r="M111" s="169"/>
      <c r="N111" s="187"/>
      <c r="O111" s="19">
        <f>IF(N111="",,VLOOKUP(N111,'参照表'!$Z$4:$AA$10,2,FALSE))</f>
        <v>0</v>
      </c>
      <c r="P111" s="187"/>
      <c r="Q111" s="17">
        <f>IF(P111="",,LOOKUP(P111,'参照表'!$G$4:$H$600,'参照表'!$H$4:$H$600))</f>
        <v>0</v>
      </c>
      <c r="R111" s="192"/>
      <c r="S111" s="12"/>
    </row>
    <row r="112" spans="1:19" ht="15" customHeight="1">
      <c r="A112" s="200">
        <v>26</v>
      </c>
      <c r="B112" s="203">
        <v>2</v>
      </c>
      <c r="C112" s="202" t="str">
        <f>IF(B112="",,LOOKUP(B112,'参照表'!$W$4:$X$5,'参照表'!$X$4:$X$5))</f>
        <v>男子</v>
      </c>
      <c r="D112" s="161"/>
      <c r="E112" s="309">
        <f>IF(D112="",,VLOOKUP(D112,'参照表'!$B$4:$E$91,3,FALSE))</f>
        <v>0</v>
      </c>
      <c r="F112" s="172"/>
      <c r="G112" s="168"/>
      <c r="H112" s="169"/>
      <c r="I112" s="22">
        <f t="shared" si="3"/>
        <v>0</v>
      </c>
      <c r="J112" s="181"/>
      <c r="K112" s="182"/>
      <c r="L112" s="60" t="str">
        <f t="shared" si="4"/>
        <v>　</v>
      </c>
      <c r="M112" s="169"/>
      <c r="N112" s="187"/>
      <c r="O112" s="19">
        <f>IF(N112="",,VLOOKUP(N112,'参照表'!$Z$4:$AA$10,2,FALSE))</f>
        <v>0</v>
      </c>
      <c r="P112" s="187"/>
      <c r="Q112" s="17">
        <f>IF(P112="",,LOOKUP(P112,'参照表'!$G$4:$H$600,'参照表'!$H$4:$H$600))</f>
        <v>0</v>
      </c>
      <c r="R112" s="192"/>
      <c r="S112" s="12"/>
    </row>
    <row r="113" spans="1:19" ht="15" customHeight="1">
      <c r="A113" s="200">
        <v>27</v>
      </c>
      <c r="B113" s="203">
        <v>2</v>
      </c>
      <c r="C113" s="202" t="str">
        <f>IF(B113="",,LOOKUP(B113,'参照表'!$W$4:$X$5,'参照表'!$X$4:$X$5))</f>
        <v>男子</v>
      </c>
      <c r="D113" s="161"/>
      <c r="E113" s="309">
        <f>IF(D113="",,VLOOKUP(D113,'参照表'!$B$4:$E$91,3,FALSE))</f>
        <v>0</v>
      </c>
      <c r="F113" s="172"/>
      <c r="G113" s="168"/>
      <c r="H113" s="169"/>
      <c r="I113" s="22">
        <f t="shared" si="3"/>
        <v>0</v>
      </c>
      <c r="J113" s="181"/>
      <c r="K113" s="182"/>
      <c r="L113" s="60" t="str">
        <f t="shared" si="4"/>
        <v>　</v>
      </c>
      <c r="M113" s="169"/>
      <c r="N113" s="187"/>
      <c r="O113" s="19">
        <f>IF(N113="",,VLOOKUP(N113,'参照表'!$Z$4:$AA$10,2,FALSE))</f>
        <v>0</v>
      </c>
      <c r="P113" s="187"/>
      <c r="Q113" s="17">
        <f>IF(P113="",,LOOKUP(P113,'参照表'!$G$4:$H$600,'参照表'!$H$4:$H$600))</f>
        <v>0</v>
      </c>
      <c r="R113" s="192"/>
      <c r="S113" s="12"/>
    </row>
    <row r="114" spans="1:19" ht="15" customHeight="1">
      <c r="A114" s="274">
        <v>28</v>
      </c>
      <c r="B114" s="203">
        <v>2</v>
      </c>
      <c r="C114" s="202" t="str">
        <f>IF(B114="",,LOOKUP(B114,'参照表'!$W$4:$X$5,'参照表'!$X$4:$X$5))</f>
        <v>男子</v>
      </c>
      <c r="D114" s="161"/>
      <c r="E114" s="309">
        <f>IF(D114="",,VLOOKUP(D114,'参照表'!$B$4:$E$91,3,FALSE))</f>
        <v>0</v>
      </c>
      <c r="F114" s="172"/>
      <c r="G114" s="168"/>
      <c r="H114" s="169"/>
      <c r="I114" s="22">
        <f t="shared" si="3"/>
        <v>0</v>
      </c>
      <c r="J114" s="181"/>
      <c r="K114" s="182"/>
      <c r="L114" s="60" t="str">
        <f t="shared" si="4"/>
        <v>　</v>
      </c>
      <c r="M114" s="169"/>
      <c r="N114" s="187"/>
      <c r="O114" s="19">
        <f>IF(N114="",,VLOOKUP(N114,'参照表'!$Z$4:$AA$10,2,FALSE))</f>
        <v>0</v>
      </c>
      <c r="P114" s="187"/>
      <c r="Q114" s="17">
        <f>IF(P114="",,LOOKUP(P114,'参照表'!$G$4:$H$600,'参照表'!$H$4:$H$600))</f>
        <v>0</v>
      </c>
      <c r="R114" s="192"/>
      <c r="S114" s="12"/>
    </row>
    <row r="115" spans="1:19" ht="15" customHeight="1">
      <c r="A115" s="200">
        <v>29</v>
      </c>
      <c r="B115" s="203">
        <v>2</v>
      </c>
      <c r="C115" s="202" t="str">
        <f>IF(B115="",,LOOKUP(B115,'参照表'!$W$4:$X$5,'参照表'!$X$4:$X$5))</f>
        <v>男子</v>
      </c>
      <c r="D115" s="161"/>
      <c r="E115" s="309">
        <f>IF(D115="",,VLOOKUP(D115,'参照表'!$B$4:$E$91,3,FALSE))</f>
        <v>0</v>
      </c>
      <c r="F115" s="172"/>
      <c r="G115" s="168"/>
      <c r="H115" s="169"/>
      <c r="I115" s="22">
        <f t="shared" si="3"/>
        <v>0</v>
      </c>
      <c r="J115" s="181"/>
      <c r="K115" s="182"/>
      <c r="L115" s="60" t="str">
        <f t="shared" si="4"/>
        <v>　</v>
      </c>
      <c r="M115" s="169"/>
      <c r="N115" s="187"/>
      <c r="O115" s="19">
        <f>IF(N115="",,VLOOKUP(N115,'参照表'!$Z$4:$AA$10,2,FALSE))</f>
        <v>0</v>
      </c>
      <c r="P115" s="187"/>
      <c r="Q115" s="17">
        <f>IF(P115="",,LOOKUP(P115,'参照表'!$G$4:$H$600,'参照表'!$H$4:$H$600))</f>
        <v>0</v>
      </c>
      <c r="R115" s="192"/>
      <c r="S115" s="12"/>
    </row>
    <row r="116" spans="1:19" ht="15" customHeight="1">
      <c r="A116" s="200">
        <v>30</v>
      </c>
      <c r="B116" s="203">
        <v>2</v>
      </c>
      <c r="C116" s="202" t="str">
        <f>IF(B116="",,LOOKUP(B116,'参照表'!$W$4:$X$5,'参照表'!$X$4:$X$5))</f>
        <v>男子</v>
      </c>
      <c r="D116" s="161"/>
      <c r="E116" s="309">
        <f>IF(D116="",,VLOOKUP(D116,'参照表'!$B$4:$E$91,3,FALSE))</f>
        <v>0</v>
      </c>
      <c r="F116" s="172"/>
      <c r="G116" s="168"/>
      <c r="H116" s="169"/>
      <c r="I116" s="22">
        <f t="shared" si="3"/>
        <v>0</v>
      </c>
      <c r="J116" s="181"/>
      <c r="K116" s="182"/>
      <c r="L116" s="60" t="str">
        <f t="shared" si="4"/>
        <v>　</v>
      </c>
      <c r="M116" s="169"/>
      <c r="N116" s="187"/>
      <c r="O116" s="19">
        <f>IF(N116="",,VLOOKUP(N116,'参照表'!$Z$4:$AA$10,2,FALSE))</f>
        <v>0</v>
      </c>
      <c r="P116" s="187"/>
      <c r="Q116" s="17">
        <f>IF(P116="",,LOOKUP(P116,'参照表'!$G$4:$H$600,'参照表'!$H$4:$H$600))</f>
        <v>0</v>
      </c>
      <c r="R116" s="192"/>
      <c r="S116" s="12"/>
    </row>
    <row r="117" spans="1:19" ht="15" customHeight="1">
      <c r="A117" s="274">
        <v>31</v>
      </c>
      <c r="B117" s="203">
        <v>2</v>
      </c>
      <c r="C117" s="202" t="str">
        <f>IF(B117="",,LOOKUP(B117,'参照表'!$W$4:$X$5,'参照表'!$X$4:$X$5))</f>
        <v>男子</v>
      </c>
      <c r="D117" s="160"/>
      <c r="E117" s="308">
        <f>IF(D117="",,VLOOKUP(D117,'参照表'!$B$4:$E$91,3,FALSE))</f>
        <v>0</v>
      </c>
      <c r="F117" s="170"/>
      <c r="G117" s="165"/>
      <c r="H117" s="166"/>
      <c r="I117" s="23">
        <f t="shared" si="3"/>
        <v>0</v>
      </c>
      <c r="J117" s="181"/>
      <c r="K117" s="182"/>
      <c r="L117" s="60" t="str">
        <f t="shared" si="4"/>
        <v>　</v>
      </c>
      <c r="M117" s="166"/>
      <c r="N117" s="187"/>
      <c r="O117" s="19">
        <f>IF(N117="",,VLOOKUP(N117,'参照表'!$Z$4:$AA$10,2,FALSE))</f>
        <v>0</v>
      </c>
      <c r="P117" s="187"/>
      <c r="Q117" s="15">
        <f>IF(P117="",,LOOKUP(P117,'参照表'!$G$4:$H$600,'参照表'!$H$4:$H$600))</f>
        <v>0</v>
      </c>
      <c r="R117" s="191"/>
      <c r="S117" s="12"/>
    </row>
    <row r="118" spans="1:19" ht="15" customHeight="1">
      <c r="A118" s="200">
        <v>32</v>
      </c>
      <c r="B118" s="203">
        <v>2</v>
      </c>
      <c r="C118" s="202" t="str">
        <f>IF(B118="",,LOOKUP(B118,'参照表'!$W$4:$X$5,'参照表'!$X$4:$X$5))</f>
        <v>男子</v>
      </c>
      <c r="D118" s="161"/>
      <c r="E118" s="309">
        <f>IF(D118="",,VLOOKUP(D118,'参照表'!$B$4:$E$91,3,FALSE))</f>
        <v>0</v>
      </c>
      <c r="F118" s="170"/>
      <c r="G118" s="168"/>
      <c r="H118" s="169"/>
      <c r="I118" s="22">
        <f t="shared" si="3"/>
        <v>0</v>
      </c>
      <c r="J118" s="179"/>
      <c r="K118" s="180"/>
      <c r="L118" s="60" t="str">
        <f t="shared" si="4"/>
        <v>　</v>
      </c>
      <c r="M118" s="166"/>
      <c r="N118" s="187"/>
      <c r="O118" s="19">
        <f>IF(N118="",,VLOOKUP(N118,'参照表'!$Z$4:$AA$10,2,FALSE))</f>
        <v>0</v>
      </c>
      <c r="P118" s="189"/>
      <c r="Q118" s="17">
        <f>IF(P118="",,LOOKUP(P118,'参照表'!$G$4:$H$600,'参照表'!$H$4:$H$600))</f>
        <v>0</v>
      </c>
      <c r="R118" s="192"/>
      <c r="S118" s="12"/>
    </row>
    <row r="119" spans="1:19" ht="15" customHeight="1">
      <c r="A119" s="200">
        <v>33</v>
      </c>
      <c r="B119" s="203">
        <v>2</v>
      </c>
      <c r="C119" s="202" t="str">
        <f>IF(B119="",,LOOKUP(B119,'参照表'!$W$4:$X$5,'参照表'!$X$4:$X$5))</f>
        <v>男子</v>
      </c>
      <c r="D119" s="161"/>
      <c r="E119" s="309">
        <f>IF(D119="",,VLOOKUP(D119,'参照表'!$B$4:$E$91,3,FALSE))</f>
        <v>0</v>
      </c>
      <c r="F119" s="170"/>
      <c r="G119" s="168"/>
      <c r="H119" s="169"/>
      <c r="I119" s="22">
        <f t="shared" si="3"/>
        <v>0</v>
      </c>
      <c r="J119" s="181"/>
      <c r="K119" s="182"/>
      <c r="L119" s="60" t="str">
        <f t="shared" si="4"/>
        <v>　</v>
      </c>
      <c r="M119" s="169"/>
      <c r="N119" s="187"/>
      <c r="O119" s="19">
        <f>IF(N119="",,VLOOKUP(N119,'参照表'!$Z$4:$AA$10,2,FALSE))</f>
        <v>0</v>
      </c>
      <c r="P119" s="189"/>
      <c r="Q119" s="17">
        <f>IF(P119="",,LOOKUP(P119,'参照表'!$G$4:$H$600,'参照表'!$H$4:$H$600))</f>
        <v>0</v>
      </c>
      <c r="R119" s="192"/>
      <c r="S119" s="12"/>
    </row>
    <row r="120" spans="1:19" ht="15" customHeight="1">
      <c r="A120" s="274">
        <v>34</v>
      </c>
      <c r="B120" s="203">
        <v>2</v>
      </c>
      <c r="C120" s="202" t="str">
        <f>IF(B120="",,LOOKUP(B120,'参照表'!$W$4:$X$5,'参照表'!$X$4:$X$5))</f>
        <v>男子</v>
      </c>
      <c r="D120" s="161"/>
      <c r="E120" s="309">
        <f>IF(D120="",,VLOOKUP(D120,'参照表'!$B$4:$E$91,3,FALSE))</f>
        <v>0</v>
      </c>
      <c r="F120" s="170"/>
      <c r="G120" s="168"/>
      <c r="H120" s="169"/>
      <c r="I120" s="22">
        <f t="shared" si="3"/>
        <v>0</v>
      </c>
      <c r="J120" s="181"/>
      <c r="K120" s="182"/>
      <c r="L120" s="60" t="str">
        <f t="shared" si="4"/>
        <v>　</v>
      </c>
      <c r="M120" s="169"/>
      <c r="N120" s="187"/>
      <c r="O120" s="19">
        <f>IF(N120="",,VLOOKUP(N120,'参照表'!$Z$4:$AA$10,2,FALSE))</f>
        <v>0</v>
      </c>
      <c r="P120" s="189"/>
      <c r="Q120" s="17">
        <f>IF(P120="",,LOOKUP(P120,'参照表'!$G$4:$H$600,'参照表'!$H$4:$H$600))</f>
        <v>0</v>
      </c>
      <c r="R120" s="192"/>
      <c r="S120" s="12"/>
    </row>
    <row r="121" spans="1:19" ht="15" customHeight="1">
      <c r="A121" s="200">
        <v>35</v>
      </c>
      <c r="B121" s="203">
        <v>2</v>
      </c>
      <c r="C121" s="202" t="str">
        <f>IF(B121="",,LOOKUP(B121,'参照表'!$W$4:$X$5,'参照表'!$X$4:$X$5))</f>
        <v>男子</v>
      </c>
      <c r="D121" s="161"/>
      <c r="E121" s="309">
        <f>IF(D121="",,VLOOKUP(D121,'参照表'!$B$4:$E$91,3,FALSE))</f>
        <v>0</v>
      </c>
      <c r="F121" s="170"/>
      <c r="G121" s="168"/>
      <c r="H121" s="169"/>
      <c r="I121" s="22">
        <f t="shared" si="3"/>
        <v>0</v>
      </c>
      <c r="J121" s="181"/>
      <c r="K121" s="182"/>
      <c r="L121" s="60" t="str">
        <f t="shared" si="4"/>
        <v>　</v>
      </c>
      <c r="M121" s="169"/>
      <c r="N121" s="187"/>
      <c r="O121" s="19">
        <f>IF(N121="",,VLOOKUP(N121,'参照表'!$Z$4:$AA$10,2,FALSE))</f>
        <v>0</v>
      </c>
      <c r="P121" s="189"/>
      <c r="Q121" s="17">
        <f>IF(P121="",,LOOKUP(P121,'参照表'!$G$4:$H$600,'参照表'!$H$4:$H$600))</f>
        <v>0</v>
      </c>
      <c r="R121" s="192"/>
      <c r="S121" s="12"/>
    </row>
    <row r="122" spans="1:19" ht="15" customHeight="1">
      <c r="A122" s="200">
        <v>36</v>
      </c>
      <c r="B122" s="203">
        <v>2</v>
      </c>
      <c r="C122" s="202" t="str">
        <f>IF(B122="",,LOOKUP(B122,'参照表'!$W$4:$X$5,'参照表'!$X$4:$X$5))</f>
        <v>男子</v>
      </c>
      <c r="D122" s="161"/>
      <c r="E122" s="309">
        <f>IF(D122="",,VLOOKUP(D122,'参照表'!$B$4:$E$91,3,FALSE))</f>
        <v>0</v>
      </c>
      <c r="F122" s="170"/>
      <c r="G122" s="168"/>
      <c r="H122" s="169"/>
      <c r="I122" s="22">
        <f t="shared" si="3"/>
        <v>0</v>
      </c>
      <c r="J122" s="181"/>
      <c r="K122" s="182"/>
      <c r="L122" s="60" t="str">
        <f t="shared" si="4"/>
        <v>　</v>
      </c>
      <c r="M122" s="169"/>
      <c r="N122" s="187"/>
      <c r="O122" s="19">
        <f>IF(N122="",,VLOOKUP(N122,'参照表'!$Z$4:$AA$10,2,FALSE))</f>
        <v>0</v>
      </c>
      <c r="P122" s="189"/>
      <c r="Q122" s="17">
        <f>IF(P122="",,LOOKUP(P122,'参照表'!$G$4:$H$600,'参照表'!$H$4:$H$600))</f>
        <v>0</v>
      </c>
      <c r="R122" s="192"/>
      <c r="S122" s="12"/>
    </row>
    <row r="123" spans="1:19" ht="15" customHeight="1">
      <c r="A123" s="274">
        <v>37</v>
      </c>
      <c r="B123" s="203">
        <v>2</v>
      </c>
      <c r="C123" s="202" t="str">
        <f>IF(B123="",,LOOKUP(B123,'参照表'!$W$4:$X$5,'参照表'!$X$4:$X$5))</f>
        <v>男子</v>
      </c>
      <c r="D123" s="161"/>
      <c r="E123" s="309">
        <f>IF(D123="",,VLOOKUP(D123,'参照表'!$B$4:$E$91,3,FALSE))</f>
        <v>0</v>
      </c>
      <c r="F123" s="170"/>
      <c r="G123" s="168"/>
      <c r="H123" s="169"/>
      <c r="I123" s="22">
        <f t="shared" si="3"/>
        <v>0</v>
      </c>
      <c r="J123" s="181"/>
      <c r="K123" s="182"/>
      <c r="L123" s="60" t="str">
        <f t="shared" si="4"/>
        <v>　</v>
      </c>
      <c r="M123" s="169"/>
      <c r="N123" s="187"/>
      <c r="O123" s="19">
        <f>IF(N123="",,VLOOKUP(N123,'参照表'!$Z$4:$AA$10,2,FALSE))</f>
        <v>0</v>
      </c>
      <c r="P123" s="189"/>
      <c r="Q123" s="17">
        <f>IF(P123="",,LOOKUP(P123,'参照表'!$G$4:$H$600,'参照表'!$H$4:$H$600))</f>
        <v>0</v>
      </c>
      <c r="R123" s="192"/>
      <c r="S123" s="12"/>
    </row>
    <row r="124" spans="1:19" ht="15" customHeight="1">
      <c r="A124" s="200">
        <v>38</v>
      </c>
      <c r="B124" s="203">
        <v>2</v>
      </c>
      <c r="C124" s="202" t="str">
        <f>IF(B124="",,LOOKUP(B124,'参照表'!$W$4:$X$5,'参照表'!$X$4:$X$5))</f>
        <v>男子</v>
      </c>
      <c r="D124" s="161"/>
      <c r="E124" s="309">
        <f>IF(D124="",,VLOOKUP(D124,'参照表'!$B$4:$E$91,3,FALSE))</f>
        <v>0</v>
      </c>
      <c r="F124" s="170"/>
      <c r="G124" s="168"/>
      <c r="H124" s="169"/>
      <c r="I124" s="22">
        <f t="shared" si="3"/>
        <v>0</v>
      </c>
      <c r="J124" s="181"/>
      <c r="K124" s="182"/>
      <c r="L124" s="60" t="str">
        <f t="shared" si="4"/>
        <v>　</v>
      </c>
      <c r="M124" s="175"/>
      <c r="N124" s="187"/>
      <c r="O124" s="19">
        <f>IF(N124="",,VLOOKUP(N124,'参照表'!$Z$4:$AA$10,2,FALSE))</f>
        <v>0</v>
      </c>
      <c r="P124" s="189"/>
      <c r="Q124" s="17">
        <f>IF(P124="",,LOOKUP(P124,'参照表'!$G$4:$H$600,'参照表'!$H$4:$H$600))</f>
        <v>0</v>
      </c>
      <c r="R124" s="192"/>
      <c r="S124" s="12"/>
    </row>
    <row r="125" spans="1:19" ht="15" customHeight="1">
      <c r="A125" s="200">
        <v>39</v>
      </c>
      <c r="B125" s="203">
        <v>2</v>
      </c>
      <c r="C125" s="202" t="str">
        <f>IF(B125="",,LOOKUP(B125,'参照表'!$W$4:$X$5,'参照表'!$X$4:$X$5))</f>
        <v>男子</v>
      </c>
      <c r="D125" s="162"/>
      <c r="E125" s="310">
        <f>IF(D125="",,VLOOKUP(D125,'参照表'!$B$4:$E$91,3,FALSE))</f>
        <v>0</v>
      </c>
      <c r="F125" s="173"/>
      <c r="G125" s="174"/>
      <c r="H125" s="175"/>
      <c r="I125" s="77">
        <f t="shared" si="3"/>
        <v>0</v>
      </c>
      <c r="J125" s="183"/>
      <c r="K125" s="184"/>
      <c r="L125" s="78" t="str">
        <f t="shared" si="4"/>
        <v>　</v>
      </c>
      <c r="M125" s="175"/>
      <c r="N125" s="187"/>
      <c r="O125" s="19">
        <f>IF(N125="",,VLOOKUP(N125,'参照表'!$Z$4:$AA$10,2,FALSE))</f>
        <v>0</v>
      </c>
      <c r="P125" s="190"/>
      <c r="Q125" s="79">
        <f>IF(P125="",,LOOKUP(P125,'参照表'!$G$4:$H$600,'参照表'!$H$4:$H$600))</f>
        <v>0</v>
      </c>
      <c r="R125" s="193"/>
      <c r="S125" s="12"/>
    </row>
    <row r="126" spans="1:19" ht="15" customHeight="1">
      <c r="A126" s="274">
        <v>40</v>
      </c>
      <c r="B126" s="203">
        <v>2</v>
      </c>
      <c r="C126" s="202" t="str">
        <f>IF(B126="",,LOOKUP(B126,'参照表'!$W$4:$X$5,'参照表'!$X$4:$X$5))</f>
        <v>男子</v>
      </c>
      <c r="D126" s="162"/>
      <c r="E126" s="310">
        <f>IF(D126="",,VLOOKUP(D126,'参照表'!$B$4:$E$91,3,FALSE))</f>
        <v>0</v>
      </c>
      <c r="F126" s="173"/>
      <c r="G126" s="174"/>
      <c r="H126" s="175"/>
      <c r="I126" s="77">
        <f t="shared" si="3"/>
        <v>0</v>
      </c>
      <c r="J126" s="183"/>
      <c r="K126" s="184"/>
      <c r="L126" s="78" t="str">
        <f t="shared" si="4"/>
        <v>　</v>
      </c>
      <c r="M126" s="175"/>
      <c r="N126" s="187"/>
      <c r="O126" s="19">
        <f>IF(N126="",,VLOOKUP(N126,'参照表'!$Z$4:$AA$10,2,FALSE))</f>
        <v>0</v>
      </c>
      <c r="P126" s="190"/>
      <c r="Q126" s="79">
        <f>IF(P126="",,LOOKUP(P126,'参照表'!$G$4:$H$600,'参照表'!$H$4:$H$600))</f>
        <v>0</v>
      </c>
      <c r="R126" s="193"/>
      <c r="S126" s="12"/>
    </row>
    <row r="127" spans="1:19" ht="15" customHeight="1">
      <c r="A127" s="200">
        <v>41</v>
      </c>
      <c r="B127" s="203">
        <v>2</v>
      </c>
      <c r="C127" s="202" t="str">
        <f>IF(B127="",,LOOKUP(B127,'参照表'!$W$4:$X$5,'参照表'!$X$4:$X$5))</f>
        <v>男子</v>
      </c>
      <c r="D127" s="162"/>
      <c r="E127" s="310">
        <f>IF(D127="",,VLOOKUP(D127,'参照表'!$B$4:$E$91,3,FALSE))</f>
        <v>0</v>
      </c>
      <c r="F127" s="173"/>
      <c r="G127" s="174"/>
      <c r="H127" s="175"/>
      <c r="I127" s="77">
        <f t="shared" si="3"/>
        <v>0</v>
      </c>
      <c r="J127" s="183"/>
      <c r="K127" s="184"/>
      <c r="L127" s="78" t="str">
        <f t="shared" si="4"/>
        <v>　</v>
      </c>
      <c r="M127" s="175"/>
      <c r="N127" s="187"/>
      <c r="O127" s="19">
        <f>IF(N127="",,VLOOKUP(N127,'参照表'!$Z$4:$AA$10,2,FALSE))</f>
        <v>0</v>
      </c>
      <c r="P127" s="190"/>
      <c r="Q127" s="79">
        <f>IF(P127="",,LOOKUP(P127,'参照表'!$G$4:$H$600,'参照表'!$H$4:$H$600))</f>
        <v>0</v>
      </c>
      <c r="R127" s="193"/>
      <c r="S127" s="12"/>
    </row>
    <row r="128" spans="1:19" ht="15" customHeight="1">
      <c r="A128" s="200">
        <v>42</v>
      </c>
      <c r="B128" s="203">
        <v>2</v>
      </c>
      <c r="C128" s="202" t="str">
        <f>IF(B128="",,LOOKUP(B128,'参照表'!$W$4:$X$5,'参照表'!$X$4:$X$5))</f>
        <v>男子</v>
      </c>
      <c r="D128" s="162"/>
      <c r="E128" s="310">
        <f>IF(D128="",,VLOOKUP(D128,'参照表'!$B$4:$E$91,3,FALSE))</f>
        <v>0</v>
      </c>
      <c r="F128" s="173"/>
      <c r="G128" s="174"/>
      <c r="H128" s="175"/>
      <c r="I128" s="77">
        <f t="shared" si="3"/>
        <v>0</v>
      </c>
      <c r="J128" s="183"/>
      <c r="K128" s="184"/>
      <c r="L128" s="78" t="str">
        <f t="shared" si="4"/>
        <v>　</v>
      </c>
      <c r="M128" s="175"/>
      <c r="N128" s="187"/>
      <c r="O128" s="19">
        <f>IF(N128="",,VLOOKUP(N128,'参照表'!$Z$4:$AA$10,2,FALSE))</f>
        <v>0</v>
      </c>
      <c r="P128" s="190"/>
      <c r="Q128" s="79">
        <f>IF(P128="",,LOOKUP(P128,'参照表'!$G$4:$H$600,'参照表'!$H$4:$H$600))</f>
        <v>0</v>
      </c>
      <c r="R128" s="193"/>
      <c r="S128" s="12"/>
    </row>
    <row r="129" spans="1:19" ht="15" customHeight="1">
      <c r="A129" s="274">
        <v>43</v>
      </c>
      <c r="B129" s="203">
        <v>2</v>
      </c>
      <c r="C129" s="202" t="str">
        <f>IF(B129="",,LOOKUP(B129,'参照表'!$W$4:$X$5,'参照表'!$X$4:$X$5))</f>
        <v>男子</v>
      </c>
      <c r="D129" s="162"/>
      <c r="E129" s="310">
        <f>IF(D129="",,VLOOKUP(D129,'参照表'!$B$4:$E$91,3,FALSE))</f>
        <v>0</v>
      </c>
      <c r="F129" s="173"/>
      <c r="G129" s="174"/>
      <c r="H129" s="175"/>
      <c r="I129" s="77">
        <f t="shared" si="3"/>
        <v>0</v>
      </c>
      <c r="J129" s="183"/>
      <c r="K129" s="184"/>
      <c r="L129" s="78" t="str">
        <f t="shared" si="4"/>
        <v>　</v>
      </c>
      <c r="M129" s="175"/>
      <c r="N129" s="187"/>
      <c r="O129" s="19">
        <f>IF(N129="",,VLOOKUP(N129,'参照表'!$Z$4:$AA$10,2,FALSE))</f>
        <v>0</v>
      </c>
      <c r="P129" s="190"/>
      <c r="Q129" s="79">
        <f>IF(P129="",,LOOKUP(P129,'参照表'!$G$4:$H$600,'参照表'!$H$4:$H$600))</f>
        <v>0</v>
      </c>
      <c r="R129" s="193"/>
      <c r="S129" s="12"/>
    </row>
    <row r="130" spans="1:19" ht="15" customHeight="1">
      <c r="A130" s="200">
        <v>44</v>
      </c>
      <c r="B130" s="203">
        <v>2</v>
      </c>
      <c r="C130" s="202" t="str">
        <f>IF(B130="",,LOOKUP(B130,'参照表'!$W$4:$X$5,'参照表'!$X$4:$X$5))</f>
        <v>男子</v>
      </c>
      <c r="D130" s="162"/>
      <c r="E130" s="310">
        <f>IF(D130="",,VLOOKUP(D130,'参照表'!$B$4:$E$91,3,FALSE))</f>
        <v>0</v>
      </c>
      <c r="F130" s="173"/>
      <c r="G130" s="174"/>
      <c r="H130" s="175"/>
      <c r="I130" s="77">
        <f t="shared" si="3"/>
        <v>0</v>
      </c>
      <c r="J130" s="183"/>
      <c r="K130" s="184"/>
      <c r="L130" s="78" t="str">
        <f t="shared" si="4"/>
        <v>　</v>
      </c>
      <c r="M130" s="175"/>
      <c r="N130" s="187"/>
      <c r="O130" s="19">
        <f>IF(N130="",,VLOOKUP(N130,'参照表'!$Z$4:$AA$10,2,FALSE))</f>
        <v>0</v>
      </c>
      <c r="P130" s="190"/>
      <c r="Q130" s="79">
        <f>IF(P130="",,LOOKUP(P130,'参照表'!$G$4:$H$600,'参照表'!$H$4:$H$600))</f>
        <v>0</v>
      </c>
      <c r="R130" s="193"/>
      <c r="S130" s="12"/>
    </row>
    <row r="131" spans="1:19" ht="15" customHeight="1">
      <c r="A131" s="200">
        <v>45</v>
      </c>
      <c r="B131" s="203">
        <v>2</v>
      </c>
      <c r="C131" s="202" t="str">
        <f>IF(B131="",,LOOKUP(B131,'参照表'!$W$4:$X$5,'参照表'!$X$4:$X$5))</f>
        <v>男子</v>
      </c>
      <c r="D131" s="162"/>
      <c r="E131" s="310">
        <f>IF(D131="",,VLOOKUP(D131,'参照表'!$B$4:$E$91,3,FALSE))</f>
        <v>0</v>
      </c>
      <c r="F131" s="173"/>
      <c r="G131" s="174"/>
      <c r="H131" s="175"/>
      <c r="I131" s="77">
        <f t="shared" si="3"/>
        <v>0</v>
      </c>
      <c r="J131" s="183"/>
      <c r="K131" s="184"/>
      <c r="L131" s="78" t="str">
        <f t="shared" si="4"/>
        <v>　</v>
      </c>
      <c r="M131" s="175"/>
      <c r="N131" s="187"/>
      <c r="O131" s="19">
        <f>IF(N131="",,VLOOKUP(N131,'参照表'!$Z$4:$AA$10,2,FALSE))</f>
        <v>0</v>
      </c>
      <c r="P131" s="190"/>
      <c r="Q131" s="79">
        <f>IF(P131="",,LOOKUP(P131,'参照表'!$G$4:$H$600,'参照表'!$H$4:$H$600))</f>
        <v>0</v>
      </c>
      <c r="R131" s="193"/>
      <c r="S131" s="12"/>
    </row>
    <row r="132" spans="1:19" ht="15" customHeight="1">
      <c r="A132" s="274">
        <v>46</v>
      </c>
      <c r="B132" s="203">
        <v>2</v>
      </c>
      <c r="C132" s="202" t="str">
        <f>IF(B132="",,LOOKUP(B132,'参照表'!$W$4:$X$5,'参照表'!$X$4:$X$5))</f>
        <v>男子</v>
      </c>
      <c r="D132" s="162"/>
      <c r="E132" s="310">
        <f>IF(D132="",,VLOOKUP(D132,'参照表'!$B$4:$E$91,3,FALSE))</f>
        <v>0</v>
      </c>
      <c r="F132" s="173"/>
      <c r="G132" s="174"/>
      <c r="H132" s="175"/>
      <c r="I132" s="77">
        <f t="shared" si="3"/>
        <v>0</v>
      </c>
      <c r="J132" s="183"/>
      <c r="K132" s="184"/>
      <c r="L132" s="78" t="str">
        <f t="shared" si="4"/>
        <v>　</v>
      </c>
      <c r="M132" s="175"/>
      <c r="N132" s="187"/>
      <c r="O132" s="19">
        <f>IF(N132="",,VLOOKUP(N132,'参照表'!$Z$4:$AA$10,2,FALSE))</f>
        <v>0</v>
      </c>
      <c r="P132" s="190"/>
      <c r="Q132" s="79">
        <f>IF(P132="",,LOOKUP(P132,'参照表'!$G$4:$H$600,'参照表'!$H$4:$H$600))</f>
        <v>0</v>
      </c>
      <c r="R132" s="193"/>
      <c r="S132" s="12"/>
    </row>
    <row r="133" spans="1:19" ht="15" customHeight="1">
      <c r="A133" s="200">
        <v>47</v>
      </c>
      <c r="B133" s="203">
        <v>2</v>
      </c>
      <c r="C133" s="202" t="str">
        <f>IF(B133="",,LOOKUP(B133,'参照表'!$W$4:$X$5,'参照表'!$X$4:$X$5))</f>
        <v>男子</v>
      </c>
      <c r="D133" s="162"/>
      <c r="E133" s="310">
        <f>IF(D133="",,VLOOKUP(D133,'参照表'!$B$4:$E$91,3,FALSE))</f>
        <v>0</v>
      </c>
      <c r="F133" s="173"/>
      <c r="G133" s="174"/>
      <c r="H133" s="175"/>
      <c r="I133" s="77">
        <f t="shared" si="3"/>
        <v>0</v>
      </c>
      <c r="J133" s="183"/>
      <c r="K133" s="184"/>
      <c r="L133" s="78" t="str">
        <f t="shared" si="4"/>
        <v>　</v>
      </c>
      <c r="M133" s="175"/>
      <c r="N133" s="187"/>
      <c r="O133" s="19">
        <f>IF(N133="",,VLOOKUP(N133,'参照表'!$Z$4:$AA$10,2,FALSE))</f>
        <v>0</v>
      </c>
      <c r="P133" s="190"/>
      <c r="Q133" s="79">
        <f>IF(P133="",,LOOKUP(P133,'参照表'!$G$4:$H$600,'参照表'!$H$4:$H$600))</f>
        <v>0</v>
      </c>
      <c r="R133" s="193"/>
      <c r="S133" s="12"/>
    </row>
    <row r="134" spans="1:19" ht="15" customHeight="1">
      <c r="A134" s="200">
        <v>48</v>
      </c>
      <c r="B134" s="203">
        <v>2</v>
      </c>
      <c r="C134" s="202" t="str">
        <f>IF(B134="",,LOOKUP(B134,'参照表'!$W$4:$X$5,'参照表'!$X$4:$X$5))</f>
        <v>男子</v>
      </c>
      <c r="D134" s="162"/>
      <c r="E134" s="310">
        <f>IF(D134="",,VLOOKUP(D134,'参照表'!$B$4:$E$91,3,FALSE))</f>
        <v>0</v>
      </c>
      <c r="F134" s="173"/>
      <c r="G134" s="174"/>
      <c r="H134" s="175"/>
      <c r="I134" s="77">
        <f t="shared" si="3"/>
        <v>0</v>
      </c>
      <c r="J134" s="183"/>
      <c r="K134" s="184"/>
      <c r="L134" s="78" t="str">
        <f t="shared" si="4"/>
        <v>　</v>
      </c>
      <c r="M134" s="175"/>
      <c r="N134" s="187"/>
      <c r="O134" s="19">
        <f>IF(N134="",,VLOOKUP(N134,'参照表'!$Z$4:$AA$10,2,FALSE))</f>
        <v>0</v>
      </c>
      <c r="P134" s="190"/>
      <c r="Q134" s="79">
        <f>IF(P134="",,LOOKUP(P134,'参照表'!$G$4:$H$600,'参照表'!$H$4:$H$600))</f>
        <v>0</v>
      </c>
      <c r="R134" s="193"/>
      <c r="S134" s="12"/>
    </row>
    <row r="135" spans="1:19" ht="15" customHeight="1">
      <c r="A135" s="274">
        <v>49</v>
      </c>
      <c r="B135" s="203">
        <v>2</v>
      </c>
      <c r="C135" s="202" t="str">
        <f>IF(B135="",,LOOKUP(B135,'参照表'!$W$4:$X$5,'参照表'!$X$4:$X$5))</f>
        <v>男子</v>
      </c>
      <c r="D135" s="162"/>
      <c r="E135" s="310">
        <f>IF(D135="",,VLOOKUP(D135,'参照表'!$B$4:$E$91,3,FALSE))</f>
        <v>0</v>
      </c>
      <c r="F135" s="173"/>
      <c r="G135" s="174"/>
      <c r="H135" s="175"/>
      <c r="I135" s="77">
        <f t="shared" si="3"/>
        <v>0</v>
      </c>
      <c r="J135" s="183"/>
      <c r="K135" s="184"/>
      <c r="L135" s="78" t="str">
        <f t="shared" si="4"/>
        <v>　</v>
      </c>
      <c r="M135" s="175"/>
      <c r="N135" s="187"/>
      <c r="O135" s="19">
        <f>IF(N135="",,VLOOKUP(N135,'参照表'!$Z$4:$AA$10,2,FALSE))</f>
        <v>0</v>
      </c>
      <c r="P135" s="190"/>
      <c r="Q135" s="79">
        <f>IF(P135="",,LOOKUP(P135,'参照表'!$G$4:$H$600,'参照表'!$H$4:$H$600))</f>
        <v>0</v>
      </c>
      <c r="R135" s="193"/>
      <c r="S135" s="12"/>
    </row>
    <row r="136" spans="1:19" ht="15" customHeight="1">
      <c r="A136" s="200">
        <v>50</v>
      </c>
      <c r="B136" s="203">
        <v>2</v>
      </c>
      <c r="C136" s="202" t="str">
        <f>IF(B136="",,LOOKUP(B136,'参照表'!$W$4:$X$5,'参照表'!$X$4:$X$5))</f>
        <v>男子</v>
      </c>
      <c r="D136" s="162"/>
      <c r="E136" s="310">
        <f>IF(D136="",,VLOOKUP(D136,'参照表'!$B$4:$E$91,3,FALSE))</f>
        <v>0</v>
      </c>
      <c r="F136" s="173"/>
      <c r="G136" s="174"/>
      <c r="H136" s="175"/>
      <c r="I136" s="77">
        <f t="shared" si="3"/>
        <v>0</v>
      </c>
      <c r="J136" s="183"/>
      <c r="K136" s="184"/>
      <c r="L136" s="78" t="str">
        <f t="shared" si="4"/>
        <v>　</v>
      </c>
      <c r="M136" s="175"/>
      <c r="N136" s="187"/>
      <c r="O136" s="19">
        <f>IF(N136="",,VLOOKUP(N136,'参照表'!$Z$4:$AA$10,2,FALSE))</f>
        <v>0</v>
      </c>
      <c r="P136" s="190"/>
      <c r="Q136" s="79">
        <f>IF(P136="",,LOOKUP(P136,'参照表'!$G$4:$H$600,'参照表'!$H$4:$H$600))</f>
        <v>0</v>
      </c>
      <c r="R136" s="193"/>
      <c r="S136" s="12"/>
    </row>
    <row r="137" spans="1:19" ht="15" customHeight="1">
      <c r="A137" s="200">
        <v>51</v>
      </c>
      <c r="B137" s="203">
        <v>2</v>
      </c>
      <c r="C137" s="202" t="str">
        <f>IF(B137="",,LOOKUP(B137,'参照表'!$W$4:$X$5,'参照表'!$X$4:$X$5))</f>
        <v>男子</v>
      </c>
      <c r="D137" s="161"/>
      <c r="E137" s="309">
        <f>IF(D137="",,VLOOKUP(D137,'参照表'!$B$4:$E$91,3,FALSE))</f>
        <v>0</v>
      </c>
      <c r="F137" s="172"/>
      <c r="G137" s="168"/>
      <c r="H137" s="169"/>
      <c r="I137" s="22">
        <f t="shared" si="3"/>
        <v>0</v>
      </c>
      <c r="J137" s="181"/>
      <c r="K137" s="182"/>
      <c r="L137" s="60" t="str">
        <f t="shared" si="4"/>
        <v>　</v>
      </c>
      <c r="M137" s="169"/>
      <c r="N137" s="189"/>
      <c r="O137" s="16">
        <f>IF(N137="",,VLOOKUP(N137,'参照表'!$Z$4:$AA$10,2,FALSE))</f>
        <v>0</v>
      </c>
      <c r="P137" s="189"/>
      <c r="Q137" s="17">
        <f>IF(P137="",,LOOKUP(P137,'参照表'!$G$4:$H$600,'参照表'!$H$4:$H$600))</f>
        <v>0</v>
      </c>
      <c r="R137" s="192"/>
      <c r="S137" s="12"/>
    </row>
    <row r="138" spans="1:19" ht="15" customHeight="1">
      <c r="A138" s="274">
        <v>52</v>
      </c>
      <c r="B138" s="203">
        <v>2</v>
      </c>
      <c r="C138" s="202" t="str">
        <f>IF(B138="",,LOOKUP(B138,'参照表'!$W$4:$X$5,'参照表'!$X$4:$X$5))</f>
        <v>男子</v>
      </c>
      <c r="D138" s="161"/>
      <c r="E138" s="309">
        <f>IF(D138="",,VLOOKUP(D138,'参照表'!$B$4:$E$91,3,FALSE))</f>
        <v>0</v>
      </c>
      <c r="F138" s="172"/>
      <c r="G138" s="168"/>
      <c r="H138" s="169"/>
      <c r="I138" s="22">
        <f t="shared" si="3"/>
        <v>0</v>
      </c>
      <c r="J138" s="181"/>
      <c r="K138" s="182"/>
      <c r="L138" s="60" t="str">
        <f t="shared" si="4"/>
        <v>　</v>
      </c>
      <c r="M138" s="169"/>
      <c r="N138" s="189"/>
      <c r="O138" s="16">
        <f>IF(N138="",,VLOOKUP(N138,'参照表'!$Z$4:$AA$10,2,FALSE))</f>
        <v>0</v>
      </c>
      <c r="P138" s="189"/>
      <c r="Q138" s="17">
        <f>IF(P138="",,LOOKUP(P138,'参照表'!$G$4:$H$600,'参照表'!$H$4:$H$600))</f>
        <v>0</v>
      </c>
      <c r="R138" s="192"/>
      <c r="S138" s="12"/>
    </row>
    <row r="139" spans="1:19" ht="15" customHeight="1">
      <c r="A139" s="200">
        <v>53</v>
      </c>
      <c r="B139" s="203">
        <v>2</v>
      </c>
      <c r="C139" s="202" t="str">
        <f>IF(B139="",,LOOKUP(B139,'参照表'!$W$4:$X$5,'参照表'!$X$4:$X$5))</f>
        <v>男子</v>
      </c>
      <c r="D139" s="161"/>
      <c r="E139" s="309">
        <f>IF(D139="",,VLOOKUP(D139,'参照表'!$B$4:$E$91,3,FALSE))</f>
        <v>0</v>
      </c>
      <c r="F139" s="172"/>
      <c r="G139" s="168"/>
      <c r="H139" s="169"/>
      <c r="I139" s="22">
        <f t="shared" si="3"/>
        <v>0</v>
      </c>
      <c r="J139" s="181"/>
      <c r="K139" s="182"/>
      <c r="L139" s="60" t="str">
        <f t="shared" si="4"/>
        <v>　</v>
      </c>
      <c r="M139" s="169"/>
      <c r="N139" s="189"/>
      <c r="O139" s="16">
        <f>IF(N139="",,VLOOKUP(N139,'参照表'!$Z$4:$AA$10,2,FALSE))</f>
        <v>0</v>
      </c>
      <c r="P139" s="189"/>
      <c r="Q139" s="17">
        <f>IF(P139="",,LOOKUP(P139,'参照表'!$G$4:$H$600,'参照表'!$H$4:$H$600))</f>
        <v>0</v>
      </c>
      <c r="R139" s="192"/>
      <c r="S139" s="12"/>
    </row>
    <row r="140" spans="1:19" ht="15" customHeight="1">
      <c r="A140" s="200">
        <v>54</v>
      </c>
      <c r="B140" s="203">
        <v>2</v>
      </c>
      <c r="C140" s="202" t="str">
        <f>IF(B140="",,LOOKUP(B140,'参照表'!$W$4:$X$5,'参照表'!$X$4:$X$5))</f>
        <v>男子</v>
      </c>
      <c r="D140" s="161"/>
      <c r="E140" s="309">
        <f>IF(D140="",,VLOOKUP(D140,'参照表'!$B$4:$E$91,3,FALSE))</f>
        <v>0</v>
      </c>
      <c r="F140" s="172"/>
      <c r="G140" s="168"/>
      <c r="H140" s="169"/>
      <c r="I140" s="22">
        <f t="shared" si="3"/>
        <v>0</v>
      </c>
      <c r="J140" s="181"/>
      <c r="K140" s="182"/>
      <c r="L140" s="60" t="str">
        <f t="shared" si="4"/>
        <v>　</v>
      </c>
      <c r="M140" s="169"/>
      <c r="N140" s="189"/>
      <c r="O140" s="16">
        <f>IF(N140="",,VLOOKUP(N140,'参照表'!$Z$4:$AA$10,2,FALSE))</f>
        <v>0</v>
      </c>
      <c r="P140" s="189"/>
      <c r="Q140" s="17">
        <f>IF(P140="",,LOOKUP(P140,'参照表'!$G$4:$H$600,'参照表'!$H$4:$H$600))</f>
        <v>0</v>
      </c>
      <c r="R140" s="192"/>
      <c r="S140" s="12"/>
    </row>
    <row r="141" spans="1:19" ht="15" customHeight="1">
      <c r="A141" s="274">
        <v>55</v>
      </c>
      <c r="B141" s="203">
        <v>2</v>
      </c>
      <c r="C141" s="202" t="str">
        <f>IF(B141="",,LOOKUP(B141,'参照表'!$W$4:$X$5,'参照表'!$X$4:$X$5))</f>
        <v>男子</v>
      </c>
      <c r="D141" s="161"/>
      <c r="E141" s="309">
        <f>IF(D141="",,VLOOKUP(D141,'参照表'!$B$4:$E$91,3,FALSE))</f>
        <v>0</v>
      </c>
      <c r="F141" s="172"/>
      <c r="G141" s="168"/>
      <c r="H141" s="169"/>
      <c r="I141" s="22">
        <f t="shared" si="3"/>
        <v>0</v>
      </c>
      <c r="J141" s="181"/>
      <c r="K141" s="182"/>
      <c r="L141" s="60" t="str">
        <f t="shared" si="4"/>
        <v>　</v>
      </c>
      <c r="M141" s="169"/>
      <c r="N141" s="189"/>
      <c r="O141" s="16">
        <f>IF(N141="",,VLOOKUP(N141,'参照表'!$Z$4:$AA$10,2,FALSE))</f>
        <v>0</v>
      </c>
      <c r="P141" s="189"/>
      <c r="Q141" s="17">
        <f>IF(P141="",,LOOKUP(P141,'参照表'!$G$4:$H$600,'参照表'!$H$4:$H$600))</f>
        <v>0</v>
      </c>
      <c r="R141" s="192"/>
      <c r="S141" s="12"/>
    </row>
    <row r="142" spans="1:19" ht="15" customHeight="1">
      <c r="A142" s="200">
        <v>56</v>
      </c>
      <c r="B142" s="203">
        <v>2</v>
      </c>
      <c r="C142" s="202" t="str">
        <f>IF(B142="",,LOOKUP(B142,'参照表'!$W$4:$X$5,'参照表'!$X$4:$X$5))</f>
        <v>男子</v>
      </c>
      <c r="D142" s="161"/>
      <c r="E142" s="309">
        <f>IF(D142="",,VLOOKUP(D142,'参照表'!$B$4:$E$91,3,FALSE))</f>
        <v>0</v>
      </c>
      <c r="F142" s="172"/>
      <c r="G142" s="168"/>
      <c r="H142" s="169"/>
      <c r="I142" s="22">
        <f t="shared" si="3"/>
        <v>0</v>
      </c>
      <c r="J142" s="181"/>
      <c r="K142" s="182"/>
      <c r="L142" s="60" t="str">
        <f t="shared" si="4"/>
        <v>　</v>
      </c>
      <c r="M142" s="169"/>
      <c r="N142" s="189"/>
      <c r="O142" s="16">
        <f>IF(N142="",,VLOOKUP(N142,'参照表'!$Z$4:$AA$10,2,FALSE))</f>
        <v>0</v>
      </c>
      <c r="P142" s="189"/>
      <c r="Q142" s="17">
        <f>IF(P142="",,LOOKUP(P142,'参照表'!$G$4:$H$600,'参照表'!$H$4:$H$600))</f>
        <v>0</v>
      </c>
      <c r="R142" s="192"/>
      <c r="S142" s="12"/>
    </row>
    <row r="143" spans="1:19" ht="15" customHeight="1">
      <c r="A143" s="200">
        <v>57</v>
      </c>
      <c r="B143" s="203">
        <v>2</v>
      </c>
      <c r="C143" s="202" t="str">
        <f>IF(B143="",,LOOKUP(B143,'参照表'!$W$4:$X$5,'参照表'!$X$4:$X$5))</f>
        <v>男子</v>
      </c>
      <c r="D143" s="161"/>
      <c r="E143" s="309">
        <f>IF(D143="",,VLOOKUP(D143,'参照表'!$B$4:$E$91,3,FALSE))</f>
        <v>0</v>
      </c>
      <c r="F143" s="172"/>
      <c r="G143" s="168"/>
      <c r="H143" s="169"/>
      <c r="I143" s="22">
        <f t="shared" si="3"/>
        <v>0</v>
      </c>
      <c r="J143" s="181"/>
      <c r="K143" s="182"/>
      <c r="L143" s="60" t="str">
        <f t="shared" si="4"/>
        <v>　</v>
      </c>
      <c r="M143" s="169"/>
      <c r="N143" s="189"/>
      <c r="O143" s="16">
        <f>IF(N143="",,VLOOKUP(N143,'参照表'!$Z$4:$AA$10,2,FALSE))</f>
        <v>0</v>
      </c>
      <c r="P143" s="189"/>
      <c r="Q143" s="17">
        <f>IF(P143="",,LOOKUP(P143,'参照表'!$G$4:$H$600,'参照表'!$H$4:$H$600))</f>
        <v>0</v>
      </c>
      <c r="R143" s="192"/>
      <c r="S143" s="12"/>
    </row>
    <row r="144" spans="1:19" ht="15" customHeight="1">
      <c r="A144" s="274">
        <v>58</v>
      </c>
      <c r="B144" s="203">
        <v>2</v>
      </c>
      <c r="C144" s="202" t="str">
        <f>IF(B144="",,LOOKUP(B144,'参照表'!$W$4:$X$5,'参照表'!$X$4:$X$5))</f>
        <v>男子</v>
      </c>
      <c r="D144" s="161"/>
      <c r="E144" s="309">
        <f>IF(D144="",,VLOOKUP(D144,'参照表'!$B$4:$E$91,3,FALSE))</f>
        <v>0</v>
      </c>
      <c r="F144" s="172"/>
      <c r="G144" s="168"/>
      <c r="H144" s="169"/>
      <c r="I144" s="22">
        <f t="shared" si="3"/>
        <v>0</v>
      </c>
      <c r="J144" s="181"/>
      <c r="K144" s="182"/>
      <c r="L144" s="60" t="str">
        <f t="shared" si="4"/>
        <v>　</v>
      </c>
      <c r="M144" s="169"/>
      <c r="N144" s="189"/>
      <c r="O144" s="16">
        <f>IF(N144="",,VLOOKUP(N144,'参照表'!$Z$4:$AA$10,2,FALSE))</f>
        <v>0</v>
      </c>
      <c r="P144" s="189"/>
      <c r="Q144" s="17">
        <f>IF(P144="",,LOOKUP(P144,'参照表'!$G$4:$H$600,'参照表'!$H$4:$H$600))</f>
        <v>0</v>
      </c>
      <c r="R144" s="192"/>
      <c r="S144" s="12"/>
    </row>
    <row r="145" spans="1:19" ht="15" customHeight="1">
      <c r="A145" s="200">
        <v>59</v>
      </c>
      <c r="B145" s="203">
        <v>2</v>
      </c>
      <c r="C145" s="202" t="str">
        <f>IF(B145="",,LOOKUP(B145,'参照表'!$W$4:$X$5,'参照表'!$X$4:$X$5))</f>
        <v>男子</v>
      </c>
      <c r="D145" s="161"/>
      <c r="E145" s="309">
        <f>IF(D145="",,VLOOKUP(D145,'参照表'!$B$4:$E$91,3,FALSE))</f>
        <v>0</v>
      </c>
      <c r="F145" s="172"/>
      <c r="G145" s="168"/>
      <c r="H145" s="169"/>
      <c r="I145" s="22">
        <f t="shared" si="3"/>
        <v>0</v>
      </c>
      <c r="J145" s="181"/>
      <c r="K145" s="182"/>
      <c r="L145" s="60" t="str">
        <f t="shared" si="4"/>
        <v>　</v>
      </c>
      <c r="M145" s="169"/>
      <c r="N145" s="189"/>
      <c r="O145" s="16">
        <f>IF(N145="",,VLOOKUP(N145,'参照表'!$Z$4:$AA$10,2,FALSE))</f>
        <v>0</v>
      </c>
      <c r="P145" s="189"/>
      <c r="Q145" s="17">
        <f>IF(P145="",,LOOKUP(P145,'参照表'!$G$4:$H$600,'参照表'!$H$4:$H$600))</f>
        <v>0</v>
      </c>
      <c r="R145" s="192"/>
      <c r="S145" s="12"/>
    </row>
    <row r="146" spans="1:19" ht="15" customHeight="1">
      <c r="A146" s="200">
        <v>60</v>
      </c>
      <c r="B146" s="203">
        <v>2</v>
      </c>
      <c r="C146" s="202" t="str">
        <f>IF(B146="",,LOOKUP(B146,'参照表'!$W$4:$X$5,'参照表'!$X$4:$X$5))</f>
        <v>男子</v>
      </c>
      <c r="D146" s="161"/>
      <c r="E146" s="309">
        <f>IF(D146="",,VLOOKUP(D146,'参照表'!$B$4:$E$91,3,FALSE))</f>
        <v>0</v>
      </c>
      <c r="F146" s="172"/>
      <c r="G146" s="168"/>
      <c r="H146" s="169"/>
      <c r="I146" s="22">
        <f t="shared" si="3"/>
        <v>0</v>
      </c>
      <c r="J146" s="181"/>
      <c r="K146" s="182"/>
      <c r="L146" s="60" t="str">
        <f t="shared" si="4"/>
        <v>　</v>
      </c>
      <c r="M146" s="169"/>
      <c r="N146" s="189"/>
      <c r="O146" s="16">
        <f>IF(N146="",,VLOOKUP(N146,'参照表'!$Z$4:$AA$10,2,FALSE))</f>
        <v>0</v>
      </c>
      <c r="P146" s="189"/>
      <c r="Q146" s="17">
        <f>IF(P146="",,LOOKUP(P146,'参照表'!$G$4:$H$600,'参照表'!$H$4:$H$600))</f>
        <v>0</v>
      </c>
      <c r="R146" s="192"/>
      <c r="S146" s="12"/>
    </row>
    <row r="147" spans="1:19" ht="15" customHeight="1">
      <c r="A147" s="274">
        <v>61</v>
      </c>
      <c r="B147" s="203">
        <v>2</v>
      </c>
      <c r="C147" s="202" t="str">
        <f>IF(B147="",,LOOKUP(B147,'参照表'!$W$4:$X$5,'参照表'!$X$4:$X$5))</f>
        <v>男子</v>
      </c>
      <c r="D147" s="161"/>
      <c r="E147" s="309">
        <f>IF(D147="",,VLOOKUP(D147,'参照表'!$B$4:$E$91,3,FALSE))</f>
        <v>0</v>
      </c>
      <c r="F147" s="172"/>
      <c r="G147" s="168"/>
      <c r="H147" s="169"/>
      <c r="I147" s="22">
        <f t="shared" si="3"/>
        <v>0</v>
      </c>
      <c r="J147" s="181"/>
      <c r="K147" s="182"/>
      <c r="L147" s="60" t="str">
        <f t="shared" si="4"/>
        <v>　</v>
      </c>
      <c r="M147" s="169"/>
      <c r="N147" s="189"/>
      <c r="O147" s="16">
        <f>IF(N147="",,VLOOKUP(N147,'参照表'!$Z$4:$AA$10,2,FALSE))</f>
        <v>0</v>
      </c>
      <c r="P147" s="189"/>
      <c r="Q147" s="17">
        <f>IF(P147="",,LOOKUP(P147,'参照表'!$G$4:$H$600,'参照表'!$H$4:$H$600))</f>
        <v>0</v>
      </c>
      <c r="R147" s="192"/>
      <c r="S147" s="12"/>
    </row>
    <row r="148" spans="1:19" ht="15" customHeight="1">
      <c r="A148" s="200">
        <v>62</v>
      </c>
      <c r="B148" s="203">
        <v>2</v>
      </c>
      <c r="C148" s="202" t="str">
        <f>IF(B148="",,LOOKUP(B148,'参照表'!$W$4:$X$5,'参照表'!$X$4:$X$5))</f>
        <v>男子</v>
      </c>
      <c r="D148" s="161"/>
      <c r="E148" s="309">
        <f>IF(D148="",,VLOOKUP(D148,'参照表'!$B$4:$E$91,3,FALSE))</f>
        <v>0</v>
      </c>
      <c r="F148" s="172"/>
      <c r="G148" s="168"/>
      <c r="H148" s="169"/>
      <c r="I148" s="22">
        <f t="shared" si="3"/>
        <v>0</v>
      </c>
      <c r="J148" s="181"/>
      <c r="K148" s="182"/>
      <c r="L148" s="60" t="str">
        <f t="shared" si="4"/>
        <v>　</v>
      </c>
      <c r="M148" s="169"/>
      <c r="N148" s="189"/>
      <c r="O148" s="16">
        <f>IF(N148="",,VLOOKUP(N148,'参照表'!$Z$4:$AA$10,2,FALSE))</f>
        <v>0</v>
      </c>
      <c r="P148" s="189"/>
      <c r="Q148" s="17">
        <f>IF(P148="",,LOOKUP(P148,'参照表'!$G$4:$H$600,'参照表'!$H$4:$H$600))</f>
        <v>0</v>
      </c>
      <c r="R148" s="192"/>
      <c r="S148" s="12"/>
    </row>
    <row r="149" spans="1:19" ht="15" customHeight="1">
      <c r="A149" s="200">
        <v>63</v>
      </c>
      <c r="B149" s="203">
        <v>2</v>
      </c>
      <c r="C149" s="202" t="str">
        <f>IF(B149="",,LOOKUP(B149,'参照表'!$W$4:$X$5,'参照表'!$X$4:$X$5))</f>
        <v>男子</v>
      </c>
      <c r="D149" s="161"/>
      <c r="E149" s="309">
        <f>IF(D149="",,VLOOKUP(D149,'参照表'!$B$4:$E$91,3,FALSE))</f>
        <v>0</v>
      </c>
      <c r="F149" s="172"/>
      <c r="G149" s="168"/>
      <c r="H149" s="169"/>
      <c r="I149" s="22">
        <f t="shared" si="3"/>
        <v>0</v>
      </c>
      <c r="J149" s="181"/>
      <c r="K149" s="182"/>
      <c r="L149" s="60" t="str">
        <f t="shared" si="4"/>
        <v>　</v>
      </c>
      <c r="M149" s="169"/>
      <c r="N149" s="189"/>
      <c r="O149" s="16">
        <f>IF(N149="",,VLOOKUP(N149,'参照表'!$Z$4:$AA$10,2,FALSE))</f>
        <v>0</v>
      </c>
      <c r="P149" s="189"/>
      <c r="Q149" s="17">
        <f>IF(P149="",,LOOKUP(P149,'参照表'!$G$4:$H$600,'参照表'!$H$4:$H$600))</f>
        <v>0</v>
      </c>
      <c r="R149" s="192"/>
      <c r="S149" s="12"/>
    </row>
    <row r="150" spans="1:19" ht="15" customHeight="1">
      <c r="A150" s="274">
        <v>64</v>
      </c>
      <c r="B150" s="203">
        <v>2</v>
      </c>
      <c r="C150" s="202" t="str">
        <f>IF(B150="",,LOOKUP(B150,'参照表'!$W$4:$X$5,'参照表'!$X$4:$X$5))</f>
        <v>男子</v>
      </c>
      <c r="D150" s="161"/>
      <c r="E150" s="309">
        <f>IF(D150="",,VLOOKUP(D150,'参照表'!$B$4:$E$91,3,FALSE))</f>
        <v>0</v>
      </c>
      <c r="F150" s="172"/>
      <c r="G150" s="168"/>
      <c r="H150" s="169"/>
      <c r="I150" s="22">
        <f t="shared" si="3"/>
        <v>0</v>
      </c>
      <c r="J150" s="181"/>
      <c r="K150" s="182"/>
      <c r="L150" s="60" t="str">
        <f t="shared" si="4"/>
        <v>　</v>
      </c>
      <c r="M150" s="169"/>
      <c r="N150" s="189"/>
      <c r="O150" s="16">
        <f>IF(N150="",,VLOOKUP(N150,'参照表'!$Z$4:$AA$10,2,FALSE))</f>
        <v>0</v>
      </c>
      <c r="P150" s="189"/>
      <c r="Q150" s="17">
        <f>IF(P150="",,LOOKUP(P150,'参照表'!$G$4:$H$600,'参照表'!$H$4:$H$600))</f>
        <v>0</v>
      </c>
      <c r="R150" s="192"/>
      <c r="S150" s="12"/>
    </row>
    <row r="151" spans="1:19" ht="15" customHeight="1" thickBot="1">
      <c r="A151" s="200">
        <v>65</v>
      </c>
      <c r="B151" s="204">
        <v>2</v>
      </c>
      <c r="C151" s="273" t="str">
        <f>IF(B151="",,LOOKUP(B151,'参照表'!$W$4:$X$5,'参照表'!$X$4:$X$5))</f>
        <v>男子</v>
      </c>
      <c r="D151" s="163"/>
      <c r="E151" s="311">
        <f>IF(D151="",,VLOOKUP(D151,'参照表'!$B$4:$E$91,3,FALSE))</f>
        <v>0</v>
      </c>
      <c r="F151" s="176"/>
      <c r="G151" s="177"/>
      <c r="H151" s="178"/>
      <c r="I151" s="73">
        <f t="shared" si="3"/>
        <v>0</v>
      </c>
      <c r="J151" s="185"/>
      <c r="K151" s="186"/>
      <c r="L151" s="74" t="str">
        <f>J151&amp;"　"&amp;K151</f>
        <v>　</v>
      </c>
      <c r="M151" s="178"/>
      <c r="N151" s="188"/>
      <c r="O151" s="75">
        <f>IF(N151="",,VLOOKUP(N151,'参照表'!$Z$4:$AA$10,2,FALSE))</f>
        <v>0</v>
      </c>
      <c r="P151" s="188"/>
      <c r="Q151" s="76">
        <f>IF(P151="",,LOOKUP(P151,'参照表'!$G$4:$H$600,'参照表'!$H$4:$H$600))</f>
        <v>0</v>
      </c>
      <c r="R151" s="194"/>
      <c r="S151" s="12"/>
    </row>
    <row r="152" spans="1:19" ht="15" customHeight="1" thickBot="1">
      <c r="A152" s="272"/>
      <c r="B152" s="268"/>
      <c r="C152" s="285"/>
      <c r="D152" s="285"/>
      <c r="E152" s="304"/>
      <c r="F152" s="285"/>
      <c r="G152" s="285"/>
      <c r="H152" s="285"/>
      <c r="I152" s="285"/>
      <c r="J152" s="285"/>
      <c r="K152" s="285"/>
      <c r="L152" s="285"/>
      <c r="M152" s="495"/>
      <c r="N152" s="496"/>
      <c r="O152" s="496"/>
      <c r="P152" s="496"/>
      <c r="Q152" s="497"/>
      <c r="R152" s="497"/>
      <c r="S152" s="12"/>
    </row>
  </sheetData>
  <sheetProtection/>
  <protectedRanges>
    <protectedRange sqref="D87:D151 F87:H151 J87:K151 M87:N151 P87:P151 R87:R151" name="範囲3"/>
    <protectedRange sqref="D19:D83 F19:H83 J19:K83 M19:N83 P19:P83 R19:R83" name="範囲2"/>
    <protectedRange sqref="P2 F3 J4 F5:F6 I7:I8 N7:N8 G9 J9 I10:I12 F13:F15 P13" name="範囲1"/>
  </protectedRanges>
  <mergeCells count="48">
    <mergeCell ref="F5:R5"/>
    <mergeCell ref="F6:R6"/>
    <mergeCell ref="B3:E3"/>
    <mergeCell ref="F3:R3"/>
    <mergeCell ref="B6:E6"/>
    <mergeCell ref="B4:E4"/>
    <mergeCell ref="B5:E5"/>
    <mergeCell ref="F17:P17"/>
    <mergeCell ref="Q85:R85"/>
    <mergeCell ref="M152:P152"/>
    <mergeCell ref="Q152:R152"/>
    <mergeCell ref="M84:P84"/>
    <mergeCell ref="Q84:R84"/>
    <mergeCell ref="Q17:R17"/>
    <mergeCell ref="B10:E11"/>
    <mergeCell ref="F10:H10"/>
    <mergeCell ref="F11:H11"/>
    <mergeCell ref="B85:E85"/>
    <mergeCell ref="F85:P85"/>
    <mergeCell ref="I10:P10"/>
    <mergeCell ref="I11:P11"/>
    <mergeCell ref="P13:P15"/>
    <mergeCell ref="M13:O15"/>
    <mergeCell ref="B17:E17"/>
    <mergeCell ref="B12:E12"/>
    <mergeCell ref="F12:H12"/>
    <mergeCell ref="B13:E15"/>
    <mergeCell ref="F14:L14"/>
    <mergeCell ref="F15:L15"/>
    <mergeCell ref="I12:P12"/>
    <mergeCell ref="F13:L13"/>
    <mergeCell ref="Q10:R12"/>
    <mergeCell ref="Q13:Q15"/>
    <mergeCell ref="O1:R1"/>
    <mergeCell ref="B1:N1"/>
    <mergeCell ref="P2:R2"/>
    <mergeCell ref="F4:I4"/>
    <mergeCell ref="J4:L4"/>
    <mergeCell ref="M4:R4"/>
    <mergeCell ref="N7:R7"/>
    <mergeCell ref="N8:R8"/>
    <mergeCell ref="B9:E9"/>
    <mergeCell ref="I7:L7"/>
    <mergeCell ref="I8:L8"/>
    <mergeCell ref="G9:I9"/>
    <mergeCell ref="F7:H7"/>
    <mergeCell ref="J9:R9"/>
    <mergeCell ref="F8:H8"/>
  </mergeCells>
  <printOptions horizontalCentered="1" verticalCentered="1"/>
  <pageMargins left="0" right="0" top="0" bottom="0" header="0" footer="0"/>
  <pageSetup horizontalDpi="300" verticalDpi="300" orientation="portrait" paperSize="9" scale="80" r:id="rId1"/>
  <headerFooter alignWithMargins="0">
    <oddHeader>&amp;C&amp;F</oddHeader>
  </headerFooter>
  <rowBreaks count="2" manualBreakCount="2">
    <brk id="16" min="1" max="17" man="1"/>
    <brk id="84" min="1" max="17" man="1"/>
  </rowBreaks>
  <colBreaks count="1" manualBreakCount="1">
    <brk id="18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showZeros="0" view="pageBreakPreview" zoomScale="90" zoomScaleNormal="75" zoomScaleSheetLayoutView="90" zoomScalePageLayoutView="0" workbookViewId="0" topLeftCell="A1">
      <selection activeCell="L21" sqref="L21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12" customWidth="1"/>
    <col min="6" max="6" width="10.625" style="25" customWidth="1"/>
    <col min="7" max="7" width="2.625" style="26" customWidth="1"/>
    <col min="8" max="8" width="2.625" style="14" customWidth="1"/>
    <col min="9" max="9" width="4.625" style="24" customWidth="1"/>
    <col min="10" max="10" width="3.625" style="8" customWidth="1"/>
    <col min="11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2.625" style="8" customWidth="1"/>
    <col min="19" max="19" width="3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2:18" ht="39.75" customHeight="1" thickBot="1">
      <c r="B1" s="475" t="s">
        <v>914</v>
      </c>
      <c r="C1" s="476"/>
      <c r="D1" s="476"/>
      <c r="E1" s="476"/>
      <c r="F1" s="476"/>
      <c r="G1" s="476"/>
      <c r="H1" s="476"/>
      <c r="I1" s="476"/>
      <c r="J1" s="476"/>
      <c r="K1" s="476"/>
      <c r="L1" s="477"/>
      <c r="M1" s="512" t="s">
        <v>915</v>
      </c>
      <c r="N1" s="513"/>
      <c r="O1" s="513"/>
      <c r="P1" s="514"/>
      <c r="Q1" s="533" t="s">
        <v>916</v>
      </c>
      <c r="R1" s="534"/>
    </row>
    <row r="2" spans="1:18" s="9" customFormat="1" ht="89.25" customHeight="1" thickBot="1" thickTop="1">
      <c r="A2" s="92" t="s">
        <v>900</v>
      </c>
      <c r="B2" s="93" t="s">
        <v>917</v>
      </c>
      <c r="C2" s="62" t="s">
        <v>902</v>
      </c>
      <c r="D2" s="63" t="s">
        <v>903</v>
      </c>
      <c r="E2" s="64" t="s">
        <v>904</v>
      </c>
      <c r="F2" s="94" t="s">
        <v>918</v>
      </c>
      <c r="G2" s="95" t="s">
        <v>919</v>
      </c>
      <c r="H2" s="65" t="s">
        <v>1414</v>
      </c>
      <c r="I2" s="66" t="s">
        <v>1413</v>
      </c>
      <c r="J2" s="389" t="s">
        <v>1415</v>
      </c>
      <c r="K2" s="67" t="s">
        <v>1380</v>
      </c>
      <c r="L2" s="70" t="s">
        <v>906</v>
      </c>
      <c r="M2" s="84" t="s">
        <v>907</v>
      </c>
      <c r="N2" s="71" t="s">
        <v>908</v>
      </c>
      <c r="O2" s="72" t="s">
        <v>909</v>
      </c>
      <c r="P2" s="63" t="s">
        <v>910</v>
      </c>
      <c r="Q2" s="64" t="s">
        <v>911</v>
      </c>
      <c r="R2" s="205"/>
    </row>
    <row r="3" spans="1:18" ht="15" customHeight="1">
      <c r="A3" s="96">
        <v>1</v>
      </c>
      <c r="B3" s="518"/>
      <c r="C3" s="521">
        <f>IF(B3="",,LOOKUP(B3,'参照表'!W$4:X$5,'参照表'!X$4:X$5))</f>
        <v>0</v>
      </c>
      <c r="D3" s="515"/>
      <c r="E3" s="524">
        <f>IF(D3="",,VLOOKUP(D3,'参照表'!$B$4:$E$91,3,FALSE))</f>
        <v>0</v>
      </c>
      <c r="F3" s="527"/>
      <c r="G3" s="530"/>
      <c r="H3" s="170"/>
      <c r="I3" s="168"/>
      <c r="J3" s="195"/>
      <c r="K3" s="149">
        <f aca="true" t="shared" si="0" ref="K3:K50">IF($H3&lt;&gt;"",$H3&amp;"-"&amp;$I3,IF($J3="",$I3,$I3&amp;"-"&amp;$J3))</f>
        <v>0</v>
      </c>
      <c r="L3" s="150" t="str">
        <f>IF($K3="",,IF($B$3=1,VLOOKUP($K3,'申込一覧表'!$I$19:$R$83,4,FALSE),VLOOKUP($K3,'申込一覧表'!$I$87:$R$151,4,FALSE)))</f>
        <v>　</v>
      </c>
      <c r="M3" s="527"/>
      <c r="N3" s="515"/>
      <c r="O3" s="521">
        <f>IF(N3="",,VLOOKUP(N3,'参照表'!$Z$4:$AA$10,2,FALSE))</f>
        <v>0</v>
      </c>
      <c r="P3" s="515"/>
      <c r="Q3" s="524">
        <f>IF(P3="",,LOOKUP(P3,'参照表'!$G$4:$H$568,'参照表'!$H$4:$H$568))</f>
        <v>0</v>
      </c>
      <c r="R3" s="206">
        <f>IF($K3="",,IF($B$3=1,VLOOKUP($K3,'申込一覧表'!$I$19:$R$83,10,FALSE),VLOOKUP($K3,'申込一覧表'!$I$87:$R$151,10,FALSE)))</f>
        <v>0</v>
      </c>
    </row>
    <row r="4" spans="1:18" ht="15" customHeight="1">
      <c r="A4" s="97">
        <v>2</v>
      </c>
      <c r="B4" s="519"/>
      <c r="C4" s="522"/>
      <c r="D4" s="516"/>
      <c r="E4" s="525"/>
      <c r="F4" s="528"/>
      <c r="G4" s="531"/>
      <c r="H4" s="170"/>
      <c r="I4" s="168"/>
      <c r="J4" s="169"/>
      <c r="K4" s="151">
        <f t="shared" si="0"/>
        <v>0</v>
      </c>
      <c r="L4" s="152" t="str">
        <f>IF($K4="",,IF($B$3=1,VLOOKUP($K4,'申込一覧表'!$I$19:$R$83,4,FALSE),VLOOKUP($K4,'申込一覧表'!$I$87:$R$151,4,FALSE)))</f>
        <v>　</v>
      </c>
      <c r="M4" s="528"/>
      <c r="N4" s="516"/>
      <c r="O4" s="522"/>
      <c r="P4" s="516"/>
      <c r="Q4" s="525"/>
      <c r="R4" s="207">
        <f>IF($K4="",,IF($B$3=1,VLOOKUP($K4,'申込一覧表'!$I$19:$R$83,10,FALSE),VLOOKUP($K4,'申込一覧表'!$I$87:$R$151,10,FALSE)))</f>
        <v>0</v>
      </c>
    </row>
    <row r="5" spans="1:18" ht="15" customHeight="1">
      <c r="A5" s="97">
        <v>3</v>
      </c>
      <c r="B5" s="519"/>
      <c r="C5" s="522"/>
      <c r="D5" s="516"/>
      <c r="E5" s="525"/>
      <c r="F5" s="528"/>
      <c r="G5" s="531"/>
      <c r="H5" s="172"/>
      <c r="I5" s="168"/>
      <c r="J5" s="171"/>
      <c r="K5" s="151">
        <f t="shared" si="0"/>
        <v>0</v>
      </c>
      <c r="L5" s="152" t="str">
        <f>IF($K5="",,IF($B$3=1,VLOOKUP($K5,'申込一覧表'!$I$19:$R$83,4,FALSE),VLOOKUP($K5,'申込一覧表'!$I$87:$R$151,4,FALSE)))</f>
        <v>　</v>
      </c>
      <c r="M5" s="528"/>
      <c r="N5" s="516"/>
      <c r="O5" s="522"/>
      <c r="P5" s="516"/>
      <c r="Q5" s="525"/>
      <c r="R5" s="207">
        <f>IF($K5="",,IF($B$3=1,VLOOKUP($K5,'申込一覧表'!$I$19:$R$83,10,FALSE),VLOOKUP($K5,'申込一覧表'!$I$87:$R$151,10,FALSE)))</f>
        <v>0</v>
      </c>
    </row>
    <row r="6" spans="1:18" ht="15" customHeight="1">
      <c r="A6" s="97">
        <v>4</v>
      </c>
      <c r="B6" s="519"/>
      <c r="C6" s="522"/>
      <c r="D6" s="516"/>
      <c r="E6" s="525"/>
      <c r="F6" s="528"/>
      <c r="G6" s="531"/>
      <c r="H6" s="172"/>
      <c r="I6" s="168"/>
      <c r="J6" s="171"/>
      <c r="K6" s="151">
        <f t="shared" si="0"/>
        <v>0</v>
      </c>
      <c r="L6" s="152" t="str">
        <f>IF($K6="",,IF($B$3=1,VLOOKUP($K6,'申込一覧表'!$I$19:$R$83,4,FALSE),VLOOKUP($K6,'申込一覧表'!$I$87:$R$151,4,FALSE)))</f>
        <v>　</v>
      </c>
      <c r="M6" s="528"/>
      <c r="N6" s="516"/>
      <c r="O6" s="522"/>
      <c r="P6" s="516"/>
      <c r="Q6" s="525"/>
      <c r="R6" s="207">
        <f>IF($K6="",,IF($B$3=1,VLOOKUP($K6,'申込一覧表'!$I$19:$R$83,10,FALSE),VLOOKUP($K6,'申込一覧表'!$I$87:$R$151,10,FALSE)))</f>
        <v>0</v>
      </c>
    </row>
    <row r="7" spans="1:18" ht="15" customHeight="1">
      <c r="A7" s="97">
        <v>5</v>
      </c>
      <c r="B7" s="519"/>
      <c r="C7" s="522"/>
      <c r="D7" s="516"/>
      <c r="E7" s="525"/>
      <c r="F7" s="528"/>
      <c r="G7" s="531"/>
      <c r="H7" s="196"/>
      <c r="I7" s="168"/>
      <c r="J7" s="171"/>
      <c r="K7" s="151">
        <f t="shared" si="0"/>
        <v>0</v>
      </c>
      <c r="L7" s="152" t="str">
        <f>IF($K7="",,IF($B$3=1,VLOOKUP($K7,'申込一覧表'!$I$19:$R$83,4,FALSE),VLOOKUP($K7,'申込一覧表'!$I$87:$R$151,4,FALSE)))</f>
        <v>　</v>
      </c>
      <c r="M7" s="528"/>
      <c r="N7" s="516"/>
      <c r="O7" s="522"/>
      <c r="P7" s="516"/>
      <c r="Q7" s="525"/>
      <c r="R7" s="207">
        <f>IF($K7="",,IF($B$3=1,VLOOKUP($K7,'申込一覧表'!$I$19:$R$83,10,FALSE),VLOOKUP($K7,'申込一覧表'!$I$87:$R$151,10,FALSE)))</f>
        <v>0</v>
      </c>
    </row>
    <row r="8" spans="1:18" ht="15" customHeight="1" thickBot="1">
      <c r="A8" s="97">
        <v>6</v>
      </c>
      <c r="B8" s="520"/>
      <c r="C8" s="523"/>
      <c r="D8" s="517"/>
      <c r="E8" s="526"/>
      <c r="F8" s="529"/>
      <c r="G8" s="532"/>
      <c r="H8" s="197"/>
      <c r="I8" s="177"/>
      <c r="J8" s="198"/>
      <c r="K8" s="153">
        <f t="shared" si="0"/>
        <v>0</v>
      </c>
      <c r="L8" s="154" t="str">
        <f>IF($K8="",,IF($B$3=1,VLOOKUP($K8,'申込一覧表'!$I$19:$R$83,4,FALSE),VLOOKUP($K8,'申込一覧表'!$I$87:$R$151,4,FALSE)))</f>
        <v>　</v>
      </c>
      <c r="M8" s="529"/>
      <c r="N8" s="517"/>
      <c r="O8" s="523"/>
      <c r="P8" s="517"/>
      <c r="Q8" s="526"/>
      <c r="R8" s="208">
        <f>IF($K8="",,IF($B$3=1,VLOOKUP($K8,'申込一覧表'!$I$19:$R$83,10,FALSE),VLOOKUP($K8,'申込一覧表'!$I$87:$R$151,10,FALSE)))</f>
        <v>0</v>
      </c>
    </row>
    <row r="9" spans="1:18" ht="15" customHeight="1">
      <c r="A9" s="97">
        <v>7</v>
      </c>
      <c r="B9" s="518"/>
      <c r="C9" s="521">
        <f>IF(B9="",,LOOKUP(B9,'参照表'!W$4:X$5,'参照表'!X$4:X$5))</f>
        <v>0</v>
      </c>
      <c r="D9" s="515"/>
      <c r="E9" s="524">
        <f>IF(D9="",,VLOOKUP(D9,'参照表'!$B$4:$E$91,3,FALSE))</f>
        <v>0</v>
      </c>
      <c r="F9" s="527"/>
      <c r="G9" s="530"/>
      <c r="H9" s="170"/>
      <c r="I9" s="168"/>
      <c r="J9" s="195"/>
      <c r="K9" s="155">
        <f t="shared" si="0"/>
        <v>0</v>
      </c>
      <c r="L9" s="150" t="str">
        <f>IF($K9="",,IF($B$9=1,VLOOKUP($K9,'申込一覧表'!$I$19:$R$83,4,FALSE),VLOOKUP($K9,'申込一覧表'!$I$87:$R$151,4,FALSE)))</f>
        <v>　</v>
      </c>
      <c r="M9" s="527"/>
      <c r="N9" s="515"/>
      <c r="O9" s="521">
        <f>IF(N9="",,VLOOKUP(N9,'参照表'!$Z$4:$AA$10,2,FALSE))</f>
        <v>0</v>
      </c>
      <c r="P9" s="515"/>
      <c r="Q9" s="524">
        <f>IF(P9="",,LOOKUP(P9,'参照表'!$G$4:$H$568,'参照表'!$H$4:$H$568))</f>
        <v>0</v>
      </c>
      <c r="R9" s="206">
        <f>IF($K9="",,IF($B$9=1,VLOOKUP($K9,'申込一覧表'!$I$19:$R$83,10,FALSE),VLOOKUP($K9,'申込一覧表'!$I$87:$R$151,10,FALSE)))</f>
        <v>0</v>
      </c>
    </row>
    <row r="10" spans="1:18" ht="15" customHeight="1">
      <c r="A10" s="97">
        <v>8</v>
      </c>
      <c r="B10" s="519"/>
      <c r="C10" s="522"/>
      <c r="D10" s="516"/>
      <c r="E10" s="525"/>
      <c r="F10" s="528"/>
      <c r="G10" s="531"/>
      <c r="H10" s="172"/>
      <c r="I10" s="168"/>
      <c r="J10" s="169"/>
      <c r="K10" s="156">
        <f t="shared" si="0"/>
        <v>0</v>
      </c>
      <c r="L10" s="152" t="str">
        <f>IF($K10="",,IF($B$9=1,VLOOKUP($K10,'申込一覧表'!$I$19:$R$83,4,FALSE),VLOOKUP($K10,'申込一覧表'!$I$87:$R$151,4,FALSE)))</f>
        <v>　</v>
      </c>
      <c r="M10" s="528"/>
      <c r="N10" s="516"/>
      <c r="O10" s="522"/>
      <c r="P10" s="516"/>
      <c r="Q10" s="525"/>
      <c r="R10" s="207">
        <f>IF($K10="",,IF($B$9=1,VLOOKUP($K10,'申込一覧表'!$I$19:$R$83,10,FALSE),VLOOKUP($K10,'申込一覧表'!$I$87:$R$151,10,FALSE)))</f>
        <v>0</v>
      </c>
    </row>
    <row r="11" spans="1:18" ht="15" customHeight="1">
      <c r="A11" s="97">
        <v>9</v>
      </c>
      <c r="B11" s="519"/>
      <c r="C11" s="522"/>
      <c r="D11" s="516"/>
      <c r="E11" s="525"/>
      <c r="F11" s="528"/>
      <c r="G11" s="531"/>
      <c r="H11" s="172"/>
      <c r="I11" s="168"/>
      <c r="J11" s="171"/>
      <c r="K11" s="156">
        <f t="shared" si="0"/>
        <v>0</v>
      </c>
      <c r="L11" s="152" t="str">
        <f>IF($K11="",,IF($B$9=1,VLOOKUP($K11,'申込一覧表'!$I$19:$R$83,4,FALSE),VLOOKUP($K11,'申込一覧表'!$I$87:$R$151,4,FALSE)))</f>
        <v>　</v>
      </c>
      <c r="M11" s="528"/>
      <c r="N11" s="516"/>
      <c r="O11" s="522"/>
      <c r="P11" s="516"/>
      <c r="Q11" s="525"/>
      <c r="R11" s="207">
        <f>IF($K11="",,IF($B$9=1,VLOOKUP($K11,'申込一覧表'!$I$19:$R$83,10,FALSE),VLOOKUP($K11,'申込一覧表'!$I$87:$R$151,10,FALSE)))</f>
        <v>0</v>
      </c>
    </row>
    <row r="12" spans="1:18" ht="15" customHeight="1">
      <c r="A12" s="97">
        <v>10</v>
      </c>
      <c r="B12" s="519"/>
      <c r="C12" s="522"/>
      <c r="D12" s="516"/>
      <c r="E12" s="525"/>
      <c r="F12" s="528"/>
      <c r="G12" s="531"/>
      <c r="H12" s="172"/>
      <c r="I12" s="168"/>
      <c r="J12" s="171"/>
      <c r="K12" s="156">
        <f t="shared" si="0"/>
        <v>0</v>
      </c>
      <c r="L12" s="152" t="str">
        <f>IF($K12="",,IF($B$9=1,VLOOKUP($K12,'申込一覧表'!$I$19:$R$83,4,FALSE),VLOOKUP($K12,'申込一覧表'!$I$87:$R$151,4,FALSE)))</f>
        <v>　</v>
      </c>
      <c r="M12" s="528"/>
      <c r="N12" s="516"/>
      <c r="O12" s="522"/>
      <c r="P12" s="516"/>
      <c r="Q12" s="525"/>
      <c r="R12" s="207">
        <f>IF($K12="",,IF($B$9=1,VLOOKUP($K12,'申込一覧表'!$I$19:$R$83,10,FALSE),VLOOKUP($K12,'申込一覧表'!$I$87:$R$151,10,FALSE)))</f>
        <v>0</v>
      </c>
    </row>
    <row r="13" spans="1:18" ht="15" customHeight="1">
      <c r="A13" s="97">
        <v>11</v>
      </c>
      <c r="B13" s="519"/>
      <c r="C13" s="522"/>
      <c r="D13" s="516"/>
      <c r="E13" s="525"/>
      <c r="F13" s="528"/>
      <c r="G13" s="531"/>
      <c r="H13" s="196"/>
      <c r="I13" s="168"/>
      <c r="J13" s="171"/>
      <c r="K13" s="156">
        <f t="shared" si="0"/>
        <v>0</v>
      </c>
      <c r="L13" s="152" t="str">
        <f>IF($K13="",,IF($B$9=1,VLOOKUP($K13,'申込一覧表'!$I$19:$R$83,4,FALSE),VLOOKUP($K13,'申込一覧表'!$I$87:$R$151,4,FALSE)))</f>
        <v>　</v>
      </c>
      <c r="M13" s="528"/>
      <c r="N13" s="516"/>
      <c r="O13" s="522"/>
      <c r="P13" s="516"/>
      <c r="Q13" s="525"/>
      <c r="R13" s="207">
        <f>IF($K13="",,IF($B$9=1,VLOOKUP($K13,'申込一覧表'!$I$19:$R$83,10,FALSE),VLOOKUP($K13,'申込一覧表'!$I$87:$R$151,10,FALSE)))</f>
        <v>0</v>
      </c>
    </row>
    <row r="14" spans="1:18" ht="15" customHeight="1" thickBot="1">
      <c r="A14" s="97">
        <v>12</v>
      </c>
      <c r="B14" s="520"/>
      <c r="C14" s="523"/>
      <c r="D14" s="517"/>
      <c r="E14" s="526"/>
      <c r="F14" s="529"/>
      <c r="G14" s="532"/>
      <c r="H14" s="197"/>
      <c r="I14" s="177"/>
      <c r="J14" s="198"/>
      <c r="K14" s="157">
        <f t="shared" si="0"/>
        <v>0</v>
      </c>
      <c r="L14" s="154" t="str">
        <f>IF($K14="",,IF($B$9=1,VLOOKUP($K14,'申込一覧表'!$I$19:$R$83,4,FALSE),VLOOKUP($K14,'申込一覧表'!$I$87:$R$151,4,FALSE)))</f>
        <v>　</v>
      </c>
      <c r="M14" s="529"/>
      <c r="N14" s="517"/>
      <c r="O14" s="523"/>
      <c r="P14" s="517"/>
      <c r="Q14" s="526"/>
      <c r="R14" s="208">
        <f>IF($K14="",,IF($B$9=1,VLOOKUP($K14,'申込一覧表'!$I$19:$R$83,10,FALSE),VLOOKUP($K14,'申込一覧表'!$I$87:$R$151,10,FALSE)))</f>
        <v>0</v>
      </c>
    </row>
    <row r="15" spans="1:18" ht="15" customHeight="1">
      <c r="A15" s="97">
        <v>13</v>
      </c>
      <c r="B15" s="518"/>
      <c r="C15" s="521">
        <f>IF(B15="",,LOOKUP(B15,'参照表'!W$4:X$5,'参照表'!X$4:X$5))</f>
        <v>0</v>
      </c>
      <c r="D15" s="515"/>
      <c r="E15" s="524">
        <f>IF(D15="",,VLOOKUP(D15,'参照表'!$B$4:$E$91,3,FALSE))</f>
        <v>0</v>
      </c>
      <c r="F15" s="527"/>
      <c r="G15" s="530"/>
      <c r="H15" s="164"/>
      <c r="I15" s="165"/>
      <c r="J15" s="195"/>
      <c r="K15" s="155">
        <f t="shared" si="0"/>
        <v>0</v>
      </c>
      <c r="L15" s="150" t="str">
        <f>IF($K15="",,IF($B$15=1,VLOOKUP($K15,'申込一覧表'!$I$19:$R$83,4,FALSE),VLOOKUP($K15,'申込一覧表'!$I$87:$R$151,4,FALSE)))</f>
        <v>　</v>
      </c>
      <c r="M15" s="527"/>
      <c r="N15" s="515"/>
      <c r="O15" s="521">
        <f>IF(N15="",,VLOOKUP(N15,'参照表'!$Z$4:$AA$10,2,FALSE))</f>
        <v>0</v>
      </c>
      <c r="P15" s="515"/>
      <c r="Q15" s="524">
        <f>IF(P15="",,LOOKUP(P15,'参照表'!$G$4:$H$568,'参照表'!$H$4:$H$568))</f>
        <v>0</v>
      </c>
      <c r="R15" s="206">
        <f>IF($K15="",,IF($B$15=1,VLOOKUP($K15,'申込一覧表'!$I$19:$R$83,10,FALSE),VLOOKUP($K15,'申込一覧表'!$I$87:$R$151,10,FALSE)))</f>
        <v>0</v>
      </c>
    </row>
    <row r="16" spans="1:18" ht="15" customHeight="1">
      <c r="A16" s="97">
        <v>14</v>
      </c>
      <c r="B16" s="519"/>
      <c r="C16" s="522"/>
      <c r="D16" s="516"/>
      <c r="E16" s="525"/>
      <c r="F16" s="528"/>
      <c r="G16" s="531"/>
      <c r="H16" s="170"/>
      <c r="I16" s="168"/>
      <c r="J16" s="169"/>
      <c r="K16" s="156">
        <f t="shared" si="0"/>
        <v>0</v>
      </c>
      <c r="L16" s="152" t="str">
        <f>IF($K16="",,IF($B$15=1,VLOOKUP($K16,'申込一覧表'!$I$19:$R$83,4,FALSE),VLOOKUP($K16,'申込一覧表'!$I$87:$R$151,4,FALSE)))</f>
        <v>　</v>
      </c>
      <c r="M16" s="528"/>
      <c r="N16" s="516"/>
      <c r="O16" s="522"/>
      <c r="P16" s="516"/>
      <c r="Q16" s="525"/>
      <c r="R16" s="207">
        <f>IF($K16="",,IF($B$15=1,VLOOKUP($K16,'申込一覧表'!$I$19:$R$83,10,FALSE),VLOOKUP($K16,'申込一覧表'!$I$87:$R$151,10,FALSE)))</f>
        <v>0</v>
      </c>
    </row>
    <row r="17" spans="1:18" ht="15" customHeight="1">
      <c r="A17" s="97">
        <v>15</v>
      </c>
      <c r="B17" s="519"/>
      <c r="C17" s="522"/>
      <c r="D17" s="516"/>
      <c r="E17" s="525"/>
      <c r="F17" s="528"/>
      <c r="G17" s="531"/>
      <c r="H17" s="172"/>
      <c r="I17" s="168"/>
      <c r="J17" s="171"/>
      <c r="K17" s="156">
        <f t="shared" si="0"/>
        <v>0</v>
      </c>
      <c r="L17" s="152" t="str">
        <f>IF($K17="",,IF($B$15=1,VLOOKUP($K17,'申込一覧表'!$I$19:$R$83,4,FALSE),VLOOKUP($K17,'申込一覧表'!$I$87:$R$151,4,FALSE)))</f>
        <v>　</v>
      </c>
      <c r="M17" s="528"/>
      <c r="N17" s="516"/>
      <c r="O17" s="522"/>
      <c r="P17" s="516"/>
      <c r="Q17" s="525"/>
      <c r="R17" s="207">
        <f>IF($K17="",,IF($B$15=1,VLOOKUP($K17,'申込一覧表'!$I$19:$R$83,10,FALSE),VLOOKUP($K17,'申込一覧表'!$I$87:$R$151,10,FALSE)))</f>
        <v>0</v>
      </c>
    </row>
    <row r="18" spans="1:18" ht="15" customHeight="1">
      <c r="A18" s="97">
        <v>16</v>
      </c>
      <c r="B18" s="519"/>
      <c r="C18" s="522"/>
      <c r="D18" s="516"/>
      <c r="E18" s="525"/>
      <c r="F18" s="528"/>
      <c r="G18" s="531"/>
      <c r="H18" s="170"/>
      <c r="I18" s="168"/>
      <c r="J18" s="171"/>
      <c r="K18" s="156">
        <f t="shared" si="0"/>
        <v>0</v>
      </c>
      <c r="L18" s="152" t="str">
        <f>IF($K18="",,IF($B$15=1,VLOOKUP($K18,'申込一覧表'!$I$19:$R$83,4,FALSE),VLOOKUP($K18,'申込一覧表'!$I$87:$R$151,4,FALSE)))</f>
        <v>　</v>
      </c>
      <c r="M18" s="528"/>
      <c r="N18" s="516"/>
      <c r="O18" s="522"/>
      <c r="P18" s="516"/>
      <c r="Q18" s="525"/>
      <c r="R18" s="207">
        <f>IF($K18="",,IF($B$15=1,VLOOKUP($K18,'申込一覧表'!$I$19:$R$83,10,FALSE),VLOOKUP($K18,'申込一覧表'!$I$87:$R$151,10,FALSE)))</f>
        <v>0</v>
      </c>
    </row>
    <row r="19" spans="1:18" ht="15" customHeight="1">
      <c r="A19" s="97">
        <v>17</v>
      </c>
      <c r="B19" s="519"/>
      <c r="C19" s="522"/>
      <c r="D19" s="516"/>
      <c r="E19" s="525"/>
      <c r="F19" s="528"/>
      <c r="G19" s="531"/>
      <c r="H19" s="196"/>
      <c r="I19" s="168"/>
      <c r="J19" s="171"/>
      <c r="K19" s="156">
        <f t="shared" si="0"/>
        <v>0</v>
      </c>
      <c r="L19" s="152" t="str">
        <f>IF($K19="",,IF($B$15=1,VLOOKUP($K19,'申込一覧表'!$I$19:$R$83,4,FALSE),VLOOKUP($K19,'申込一覧表'!$I$87:$R$151,4,FALSE)))</f>
        <v>　</v>
      </c>
      <c r="M19" s="528"/>
      <c r="N19" s="516"/>
      <c r="O19" s="522"/>
      <c r="P19" s="516"/>
      <c r="Q19" s="525"/>
      <c r="R19" s="207">
        <f>IF($K19="",,IF($B$15=1,VLOOKUP($K19,'申込一覧表'!$I$19:$R$83,10,FALSE),VLOOKUP($K19,'申込一覧表'!$I$87:$R$151,10,FALSE)))</f>
        <v>0</v>
      </c>
    </row>
    <row r="20" spans="1:18" ht="15" customHeight="1" thickBot="1">
      <c r="A20" s="97">
        <v>18</v>
      </c>
      <c r="B20" s="520"/>
      <c r="C20" s="523"/>
      <c r="D20" s="517"/>
      <c r="E20" s="526"/>
      <c r="F20" s="529"/>
      <c r="G20" s="532"/>
      <c r="H20" s="197"/>
      <c r="I20" s="177"/>
      <c r="J20" s="198"/>
      <c r="K20" s="157">
        <f t="shared" si="0"/>
        <v>0</v>
      </c>
      <c r="L20" s="154" t="str">
        <f>IF($K20="",,IF($B$15=1,VLOOKUP($K20,'申込一覧表'!$I$19:$R$83,4,FALSE),VLOOKUP($K20,'申込一覧表'!$I$87:$R$151,4,FALSE)))</f>
        <v>　</v>
      </c>
      <c r="M20" s="529"/>
      <c r="N20" s="517"/>
      <c r="O20" s="523"/>
      <c r="P20" s="517"/>
      <c r="Q20" s="526"/>
      <c r="R20" s="208">
        <f>IF($K20="",,IF($B$15=1,VLOOKUP($K20,'申込一覧表'!$I$19:$R$83,10,FALSE),VLOOKUP($K20,'申込一覧表'!$I$87:$R$151,10,FALSE)))</f>
        <v>0</v>
      </c>
    </row>
    <row r="21" spans="1:18" ht="15" customHeight="1">
      <c r="A21" s="97">
        <v>19</v>
      </c>
      <c r="B21" s="518"/>
      <c r="C21" s="521">
        <f>IF(B21="",,LOOKUP(B21,'参照表'!W$4:X$5,'参照表'!X$4:X$5))</f>
        <v>0</v>
      </c>
      <c r="D21" s="515"/>
      <c r="E21" s="524">
        <f>IF(D21="",,VLOOKUP(D21,'参照表'!$B$4:$E$91,3,FALSE))</f>
        <v>0</v>
      </c>
      <c r="F21" s="527"/>
      <c r="G21" s="530"/>
      <c r="H21" s="172"/>
      <c r="I21" s="168"/>
      <c r="J21" s="166"/>
      <c r="K21" s="149">
        <f t="shared" si="0"/>
        <v>0</v>
      </c>
      <c r="L21" s="150" t="str">
        <f>IF($K21="",,IF($B$21=1,VLOOKUP($K21,'申込一覧表'!$I$19:$R$83,4,FALSE),VLOOKUP($K21,'申込一覧表'!$I$87:$R$151,4,FALSE)))</f>
        <v>　</v>
      </c>
      <c r="M21" s="527"/>
      <c r="N21" s="515"/>
      <c r="O21" s="521">
        <f>IF(N21="",,VLOOKUP(N21,'参照表'!$Z$4:$AA$10,2,FALSE))</f>
        <v>0</v>
      </c>
      <c r="P21" s="515"/>
      <c r="Q21" s="524">
        <f>IF(P21="",,LOOKUP(P21,'参照表'!$G$4:$H$568,'参照表'!$H$4:$H$568))</f>
        <v>0</v>
      </c>
      <c r="R21" s="206">
        <f>IF($K21="",,IF($B$21=1,VLOOKUP($K21,'申込一覧表'!$I$19:$R$83,10,FALSE),VLOOKUP($K21,'申込一覧表'!$I$87:$R$151,10,FALSE)))</f>
        <v>0</v>
      </c>
    </row>
    <row r="22" spans="1:18" ht="15" customHeight="1">
      <c r="A22" s="97">
        <v>20</v>
      </c>
      <c r="B22" s="519"/>
      <c r="C22" s="522"/>
      <c r="D22" s="516"/>
      <c r="E22" s="525"/>
      <c r="F22" s="528"/>
      <c r="G22" s="531"/>
      <c r="H22" s="172"/>
      <c r="I22" s="168"/>
      <c r="J22" s="169"/>
      <c r="K22" s="151">
        <f t="shared" si="0"/>
        <v>0</v>
      </c>
      <c r="L22" s="152" t="str">
        <f>IF($K22="",,IF($B$21=1,VLOOKUP($K22,'申込一覧表'!$I$19:$R$83,4,FALSE),VLOOKUP($K22,'申込一覧表'!$I$87:$R$151,4,FALSE)))</f>
        <v>　</v>
      </c>
      <c r="M22" s="528"/>
      <c r="N22" s="516"/>
      <c r="O22" s="522"/>
      <c r="P22" s="516"/>
      <c r="Q22" s="525"/>
      <c r="R22" s="207">
        <f>IF($K22="",,IF($B$21=1,VLOOKUP($K22,'申込一覧表'!$I$19:$R$83,10,FALSE),VLOOKUP($K22,'申込一覧表'!$I$87:$R$151,10,FALSE)))</f>
        <v>0</v>
      </c>
    </row>
    <row r="23" spans="1:18" ht="15" customHeight="1">
      <c r="A23" s="97">
        <v>21</v>
      </c>
      <c r="B23" s="519"/>
      <c r="C23" s="522"/>
      <c r="D23" s="516"/>
      <c r="E23" s="525"/>
      <c r="F23" s="528"/>
      <c r="G23" s="531"/>
      <c r="H23" s="172"/>
      <c r="I23" s="168"/>
      <c r="J23" s="166"/>
      <c r="K23" s="151">
        <f t="shared" si="0"/>
        <v>0</v>
      </c>
      <c r="L23" s="152" t="str">
        <f>IF($K23="",,IF($B$21=1,VLOOKUP($K23,'申込一覧表'!$I$19:$R$83,4,FALSE),VLOOKUP($K23,'申込一覧表'!$I$87:$R$151,4,FALSE)))</f>
        <v>　</v>
      </c>
      <c r="M23" s="528"/>
      <c r="N23" s="516"/>
      <c r="O23" s="522"/>
      <c r="P23" s="516"/>
      <c r="Q23" s="525"/>
      <c r="R23" s="207">
        <f>IF($K23="",,IF($B$21=1,VLOOKUP($K23,'申込一覧表'!$I$19:$R$83,10,FALSE),VLOOKUP($K23,'申込一覧表'!$I$87:$R$151,10,FALSE)))</f>
        <v>0</v>
      </c>
    </row>
    <row r="24" spans="1:18" ht="15" customHeight="1">
      <c r="A24" s="97">
        <v>22</v>
      </c>
      <c r="B24" s="519"/>
      <c r="C24" s="522"/>
      <c r="D24" s="516"/>
      <c r="E24" s="525"/>
      <c r="F24" s="528"/>
      <c r="G24" s="531"/>
      <c r="H24" s="172"/>
      <c r="I24" s="168"/>
      <c r="J24" s="169"/>
      <c r="K24" s="151">
        <f t="shared" si="0"/>
        <v>0</v>
      </c>
      <c r="L24" s="152" t="str">
        <f>IF($K24="",,IF($B$21=1,VLOOKUP($K24,'申込一覧表'!$I$19:$R$83,4,FALSE),VLOOKUP($K24,'申込一覧表'!$I$87:$R$151,4,FALSE)))</f>
        <v>　</v>
      </c>
      <c r="M24" s="528"/>
      <c r="N24" s="516"/>
      <c r="O24" s="522"/>
      <c r="P24" s="516"/>
      <c r="Q24" s="525"/>
      <c r="R24" s="207">
        <f>IF($K24="",,IF($B$21=1,VLOOKUP($K24,'申込一覧表'!$I$19:$R$83,10,FALSE),VLOOKUP($K24,'申込一覧表'!$I$87:$R$151,10,FALSE)))</f>
        <v>0</v>
      </c>
    </row>
    <row r="25" spans="1:18" ht="15" customHeight="1">
      <c r="A25" s="97">
        <v>23</v>
      </c>
      <c r="B25" s="519"/>
      <c r="C25" s="522"/>
      <c r="D25" s="516"/>
      <c r="E25" s="525"/>
      <c r="F25" s="528"/>
      <c r="G25" s="531"/>
      <c r="H25" s="172"/>
      <c r="I25" s="168"/>
      <c r="J25" s="169"/>
      <c r="K25" s="151">
        <f t="shared" si="0"/>
        <v>0</v>
      </c>
      <c r="L25" s="152" t="str">
        <f>IF($K25="",,IF($B$21=1,VLOOKUP($K25,'申込一覧表'!$I$19:$R$83,4,FALSE),VLOOKUP($K25,'申込一覧表'!$I$87:$R$151,4,FALSE)))</f>
        <v>　</v>
      </c>
      <c r="M25" s="528"/>
      <c r="N25" s="516"/>
      <c r="O25" s="522"/>
      <c r="P25" s="516"/>
      <c r="Q25" s="525"/>
      <c r="R25" s="207">
        <f>IF($K25="",,IF($B$21=1,VLOOKUP($K25,'申込一覧表'!$I$19:$R$83,10,FALSE),VLOOKUP($K25,'申込一覧表'!$I$87:$R$151,10,FALSE)))</f>
        <v>0</v>
      </c>
    </row>
    <row r="26" spans="1:18" ht="15" customHeight="1" thickBot="1">
      <c r="A26" s="97">
        <v>24</v>
      </c>
      <c r="B26" s="520"/>
      <c r="C26" s="523"/>
      <c r="D26" s="517"/>
      <c r="E26" s="526"/>
      <c r="F26" s="529"/>
      <c r="G26" s="532"/>
      <c r="H26" s="282"/>
      <c r="I26" s="177"/>
      <c r="J26" s="178"/>
      <c r="K26" s="153">
        <f t="shared" si="0"/>
        <v>0</v>
      </c>
      <c r="L26" s="154" t="str">
        <f>IF($K26="",,IF($B$21=1,VLOOKUP($K26,'申込一覧表'!$I$19:$R$83,4,FALSE),VLOOKUP($K26,'申込一覧表'!$I$87:$R$151,4,FALSE)))</f>
        <v>　</v>
      </c>
      <c r="M26" s="529"/>
      <c r="N26" s="517"/>
      <c r="O26" s="523"/>
      <c r="P26" s="517"/>
      <c r="Q26" s="526"/>
      <c r="R26" s="208">
        <f>IF($K26="",,IF($B$21=1,VLOOKUP($K26,'申込一覧表'!$I$19:$R$83,10,FALSE),VLOOKUP($K26,'申込一覧表'!$I$87:$R$151,10,FALSE)))</f>
        <v>0</v>
      </c>
    </row>
    <row r="27" spans="1:18" ht="15" customHeight="1">
      <c r="A27" s="97">
        <v>25</v>
      </c>
      <c r="B27" s="518"/>
      <c r="C27" s="521">
        <f>IF(B27="",,LOOKUP(B27,'参照表'!W$4:X$5,'参照表'!X$4:X$5))</f>
        <v>0</v>
      </c>
      <c r="D27" s="515"/>
      <c r="E27" s="524">
        <f>IF(D27="",,VLOOKUP(D27,'参照表'!$B$4:$E$91,3,FALSE))</f>
        <v>0</v>
      </c>
      <c r="F27" s="527"/>
      <c r="G27" s="530"/>
      <c r="H27" s="170"/>
      <c r="I27" s="165"/>
      <c r="J27" s="166"/>
      <c r="K27" s="149">
        <f t="shared" si="0"/>
        <v>0</v>
      </c>
      <c r="L27" s="150" t="str">
        <f>IF($K27="",,IF($B$27=1,VLOOKUP($K27,'申込一覧表'!$I$19:$R$83,4,FALSE),VLOOKUP($K27,'申込一覧表'!$I$87:$R$151,4,FALSE)))</f>
        <v>　</v>
      </c>
      <c r="M27" s="527"/>
      <c r="N27" s="515"/>
      <c r="O27" s="521">
        <f>IF(N27="",,VLOOKUP(N27,'参照表'!$Z$4:$AA$10,2,FALSE))</f>
        <v>0</v>
      </c>
      <c r="P27" s="515"/>
      <c r="Q27" s="524">
        <f>IF(P27="",,LOOKUP(P27,'参照表'!$G$4:$H$568,'参照表'!$H$4:$H$568))</f>
        <v>0</v>
      </c>
      <c r="R27" s="206">
        <f>IF($K27="",,IF($B$27=1,VLOOKUP($K27,'申込一覧表'!$I$19:$R$83,10,FALSE),VLOOKUP($K27,'申込一覧表'!$I$87:$R$151,10,FALSE)))</f>
        <v>0</v>
      </c>
    </row>
    <row r="28" spans="1:18" ht="15" customHeight="1">
      <c r="A28" s="97">
        <v>26</v>
      </c>
      <c r="B28" s="519"/>
      <c r="C28" s="522"/>
      <c r="D28" s="516"/>
      <c r="E28" s="525"/>
      <c r="F28" s="528"/>
      <c r="G28" s="531"/>
      <c r="H28" s="167"/>
      <c r="I28" s="168"/>
      <c r="J28" s="169"/>
      <c r="K28" s="158">
        <f t="shared" si="0"/>
        <v>0</v>
      </c>
      <c r="L28" s="152" t="str">
        <f>IF($K28="",,IF($B$27=1,VLOOKUP($K28,'申込一覧表'!$I$19:$R$83,4,FALSE),VLOOKUP($K28,'申込一覧表'!$I$87:$R$151,4,FALSE)))</f>
        <v>　</v>
      </c>
      <c r="M28" s="528"/>
      <c r="N28" s="516"/>
      <c r="O28" s="522"/>
      <c r="P28" s="516"/>
      <c r="Q28" s="525"/>
      <c r="R28" s="207">
        <f>IF($K28="",,IF($B$27=1,VLOOKUP($K28,'申込一覧表'!$I$19:$R$83,10,FALSE),VLOOKUP($K28,'申込一覧表'!$I$87:$R$151,10,FALSE)))</f>
        <v>0</v>
      </c>
    </row>
    <row r="29" spans="1:18" ht="15" customHeight="1">
      <c r="A29" s="97">
        <v>27</v>
      </c>
      <c r="B29" s="519"/>
      <c r="C29" s="522"/>
      <c r="D29" s="516"/>
      <c r="E29" s="525"/>
      <c r="F29" s="528"/>
      <c r="G29" s="531"/>
      <c r="H29" s="170"/>
      <c r="I29" s="165"/>
      <c r="J29" s="169"/>
      <c r="K29" s="158">
        <f t="shared" si="0"/>
        <v>0</v>
      </c>
      <c r="L29" s="152" t="str">
        <f>IF($K29="",,IF($B$27=1,VLOOKUP($K29,'申込一覧表'!$I$19:$R$83,4,FALSE),VLOOKUP($K29,'申込一覧表'!$I$87:$R$151,4,FALSE)))</f>
        <v>　</v>
      </c>
      <c r="M29" s="528"/>
      <c r="N29" s="516"/>
      <c r="O29" s="522"/>
      <c r="P29" s="516"/>
      <c r="Q29" s="525"/>
      <c r="R29" s="207">
        <f>IF($K29="",,IF($B$27=1,VLOOKUP($K29,'申込一覧表'!$I$19:$R$83,10,FALSE),VLOOKUP($K29,'申込一覧表'!$I$87:$R$151,10,FALSE)))</f>
        <v>0</v>
      </c>
    </row>
    <row r="30" spans="1:18" ht="15" customHeight="1">
      <c r="A30" s="97">
        <v>28</v>
      </c>
      <c r="B30" s="519"/>
      <c r="C30" s="522"/>
      <c r="D30" s="516"/>
      <c r="E30" s="525"/>
      <c r="F30" s="528"/>
      <c r="G30" s="531"/>
      <c r="H30" s="172"/>
      <c r="I30" s="168"/>
      <c r="J30" s="169"/>
      <c r="K30" s="158">
        <f t="shared" si="0"/>
        <v>0</v>
      </c>
      <c r="L30" s="152" t="str">
        <f>IF($K30="",,IF($B$27=1,VLOOKUP($K30,'申込一覧表'!$I$19:$R$83,4,FALSE),VLOOKUP($K30,'申込一覧表'!$I$87:$R$151,4,FALSE)))</f>
        <v>　</v>
      </c>
      <c r="M30" s="528"/>
      <c r="N30" s="516"/>
      <c r="O30" s="522"/>
      <c r="P30" s="516"/>
      <c r="Q30" s="525"/>
      <c r="R30" s="207">
        <f>IF($K30="",,IF($B$27=1,VLOOKUP($K30,'申込一覧表'!$I$19:$R$83,10,FALSE),VLOOKUP($K30,'申込一覧表'!$I$87:$R$151,10,FALSE)))</f>
        <v>0</v>
      </c>
    </row>
    <row r="31" spans="1:18" ht="15" customHeight="1">
      <c r="A31" s="97">
        <v>29</v>
      </c>
      <c r="B31" s="519"/>
      <c r="C31" s="522"/>
      <c r="D31" s="516"/>
      <c r="E31" s="525"/>
      <c r="F31" s="528"/>
      <c r="G31" s="531"/>
      <c r="H31" s="172"/>
      <c r="I31" s="168"/>
      <c r="J31" s="169"/>
      <c r="K31" s="158">
        <f t="shared" si="0"/>
        <v>0</v>
      </c>
      <c r="L31" s="152" t="str">
        <f>IF($K31="",,IF($B$27=1,VLOOKUP($K31,'申込一覧表'!$I$19:$R$83,4,FALSE),VLOOKUP($K31,'申込一覧表'!$I$87:$R$151,4,FALSE)))</f>
        <v>　</v>
      </c>
      <c r="M31" s="528"/>
      <c r="N31" s="516"/>
      <c r="O31" s="522"/>
      <c r="P31" s="516"/>
      <c r="Q31" s="525"/>
      <c r="R31" s="207">
        <f>IF($K31="",,IF($B$27=1,VLOOKUP($K31,'申込一覧表'!$I$19:$R$83,10,FALSE),VLOOKUP($K31,'申込一覧表'!$I$87:$R$151,10,FALSE)))</f>
        <v>0</v>
      </c>
    </row>
    <row r="32" spans="1:18" ht="15" customHeight="1" thickBot="1">
      <c r="A32" s="97">
        <v>29</v>
      </c>
      <c r="B32" s="520"/>
      <c r="C32" s="523"/>
      <c r="D32" s="517"/>
      <c r="E32" s="526"/>
      <c r="F32" s="529"/>
      <c r="G32" s="532"/>
      <c r="H32" s="176"/>
      <c r="I32" s="177"/>
      <c r="J32" s="178"/>
      <c r="K32" s="159">
        <f t="shared" si="0"/>
        <v>0</v>
      </c>
      <c r="L32" s="154" t="str">
        <f>IF($K32="",,IF($B$27=1,VLOOKUP($K32,'申込一覧表'!$I$19:$R$83,4,FALSE),VLOOKUP($K32,'申込一覧表'!$I$87:$R$151,4,FALSE)))</f>
        <v>　</v>
      </c>
      <c r="M32" s="529"/>
      <c r="N32" s="517"/>
      <c r="O32" s="523"/>
      <c r="P32" s="517"/>
      <c r="Q32" s="526"/>
      <c r="R32" s="208">
        <f>IF($K32="",,IF($B$27=1,VLOOKUP($K32,'申込一覧表'!$I$19:$R$83,10,FALSE),VLOOKUP($K32,'申込一覧表'!$I$87:$R$151,10,FALSE)))</f>
        <v>0</v>
      </c>
    </row>
    <row r="33" spans="1:18" ht="15" customHeight="1">
      <c r="A33" s="97">
        <v>31</v>
      </c>
      <c r="B33" s="518"/>
      <c r="C33" s="521">
        <f>IF(B33="",,LOOKUP(B33,'参照表'!W$4:X$5,'参照表'!X$4:X$5))</f>
        <v>0</v>
      </c>
      <c r="D33" s="515"/>
      <c r="E33" s="524">
        <f>IF(D33="",,VLOOKUP(D33,'参照表'!$B$4:$E$91,3,FALSE))</f>
        <v>0</v>
      </c>
      <c r="F33" s="527"/>
      <c r="G33" s="530"/>
      <c r="H33" s="170"/>
      <c r="I33" s="165"/>
      <c r="J33" s="166"/>
      <c r="K33" s="149">
        <f t="shared" si="0"/>
        <v>0</v>
      </c>
      <c r="L33" s="150" t="str">
        <f>IF($K33="",,IF($B$33=1,VLOOKUP($K33,'申込一覧表'!$I$19:$R$83,4,FALSE),VLOOKUP($K33,'申込一覧表'!$I$87:$R$151,4,FALSE)))</f>
        <v>　</v>
      </c>
      <c r="M33" s="527"/>
      <c r="N33" s="515"/>
      <c r="O33" s="521">
        <f>IF(N33="",,VLOOKUP(N33,'参照表'!$Z$4:$AA$10,2,FALSE))</f>
        <v>0</v>
      </c>
      <c r="P33" s="515"/>
      <c r="Q33" s="524">
        <f>IF(P33="",,LOOKUP(P33,'参照表'!$G$4:$H$568,'参照表'!$H$4:$H$568))</f>
        <v>0</v>
      </c>
      <c r="R33" s="206">
        <f>IF($K33="",,IF($B$33=1,VLOOKUP($K33,'申込一覧表'!$I$19:$R$83,10,FALSE),VLOOKUP($K33,'申込一覧表'!$I$87:$R$151,10,FALSE)))</f>
        <v>0</v>
      </c>
    </row>
    <row r="34" spans="1:18" ht="15" customHeight="1">
      <c r="A34" s="97">
        <v>32</v>
      </c>
      <c r="B34" s="519"/>
      <c r="C34" s="522"/>
      <c r="D34" s="516"/>
      <c r="E34" s="525"/>
      <c r="F34" s="528"/>
      <c r="G34" s="531"/>
      <c r="H34" s="170"/>
      <c r="I34" s="168"/>
      <c r="J34" s="169"/>
      <c r="K34" s="158">
        <f t="shared" si="0"/>
        <v>0</v>
      </c>
      <c r="L34" s="152" t="str">
        <f>IF($K34="",,IF($B$33=1,VLOOKUP($K34,'申込一覧表'!$I$19:$R$83,4,FALSE),VLOOKUP($K34,'申込一覧表'!$I$87:$R$151,4,FALSE)))</f>
        <v>　</v>
      </c>
      <c r="M34" s="528"/>
      <c r="N34" s="516"/>
      <c r="O34" s="522"/>
      <c r="P34" s="516"/>
      <c r="Q34" s="525"/>
      <c r="R34" s="207">
        <f>IF($K34="",,IF($B$33=1,VLOOKUP($K34,'申込一覧表'!$I$19:$R$83,10,FALSE),VLOOKUP($K34,'申込一覧表'!$I$87:$R$151,10,FALSE)))</f>
        <v>0</v>
      </c>
    </row>
    <row r="35" spans="1:18" ht="15" customHeight="1">
      <c r="A35" s="97">
        <v>33</v>
      </c>
      <c r="B35" s="519"/>
      <c r="C35" s="522"/>
      <c r="D35" s="516"/>
      <c r="E35" s="525"/>
      <c r="F35" s="528"/>
      <c r="G35" s="531"/>
      <c r="H35" s="170"/>
      <c r="I35" s="168"/>
      <c r="J35" s="169"/>
      <c r="K35" s="158">
        <f t="shared" si="0"/>
        <v>0</v>
      </c>
      <c r="L35" s="152" t="str">
        <f>IF($K35="",,IF($B$33=1,VLOOKUP($K35,'申込一覧表'!$I$19:$R$83,4,FALSE),VLOOKUP($K35,'申込一覧表'!$I$87:$R$151,4,FALSE)))</f>
        <v>　</v>
      </c>
      <c r="M35" s="528"/>
      <c r="N35" s="516"/>
      <c r="O35" s="522"/>
      <c r="P35" s="516"/>
      <c r="Q35" s="525"/>
      <c r="R35" s="207">
        <f>IF($K35="",,IF($B$33=1,VLOOKUP($K35,'申込一覧表'!$I$19:$R$83,10,FALSE),VLOOKUP($K35,'申込一覧表'!$I$87:$R$151,10,FALSE)))</f>
        <v>0</v>
      </c>
    </row>
    <row r="36" spans="1:18" ht="15" customHeight="1">
      <c r="A36" s="97">
        <v>34</v>
      </c>
      <c r="B36" s="519"/>
      <c r="C36" s="522"/>
      <c r="D36" s="516"/>
      <c r="E36" s="525"/>
      <c r="F36" s="528"/>
      <c r="G36" s="531"/>
      <c r="H36" s="170"/>
      <c r="I36" s="168"/>
      <c r="J36" s="169"/>
      <c r="K36" s="158">
        <f t="shared" si="0"/>
        <v>0</v>
      </c>
      <c r="L36" s="152" t="str">
        <f>IF($K36="",,IF($B$33=1,VLOOKUP($K36,'申込一覧表'!$I$19:$R$83,4,FALSE),VLOOKUP($K36,'申込一覧表'!$I$87:$R$151,4,FALSE)))</f>
        <v>　</v>
      </c>
      <c r="M36" s="528"/>
      <c r="N36" s="516"/>
      <c r="O36" s="522"/>
      <c r="P36" s="516"/>
      <c r="Q36" s="525"/>
      <c r="R36" s="207">
        <f>IF($K36="",,IF($B$33=1,VLOOKUP($K36,'申込一覧表'!$I$19:$R$83,10,FALSE),VLOOKUP($K36,'申込一覧表'!$I$87:$R$151,10,FALSE)))</f>
        <v>0</v>
      </c>
    </row>
    <row r="37" spans="1:18" ht="15" customHeight="1">
      <c r="A37" s="97">
        <v>35</v>
      </c>
      <c r="B37" s="519"/>
      <c r="C37" s="522"/>
      <c r="D37" s="516"/>
      <c r="E37" s="525"/>
      <c r="F37" s="528"/>
      <c r="G37" s="531"/>
      <c r="H37" s="170"/>
      <c r="I37" s="168"/>
      <c r="J37" s="169"/>
      <c r="K37" s="158">
        <f t="shared" si="0"/>
        <v>0</v>
      </c>
      <c r="L37" s="152" t="str">
        <f>IF($K37="",,IF($B$33=1,VLOOKUP($K37,'申込一覧表'!$I$19:$R$83,4,FALSE),VLOOKUP($K37,'申込一覧表'!$I$87:$R$151,4,FALSE)))</f>
        <v>　</v>
      </c>
      <c r="M37" s="528"/>
      <c r="N37" s="516"/>
      <c r="O37" s="522"/>
      <c r="P37" s="516"/>
      <c r="Q37" s="525"/>
      <c r="R37" s="207">
        <f>IF($K37="",,IF($B$33=1,VLOOKUP($K37,'申込一覧表'!$I$19:$R$83,10,FALSE),VLOOKUP($K37,'申込一覧表'!$I$87:$R$151,10,FALSE)))</f>
        <v>0</v>
      </c>
    </row>
    <row r="38" spans="1:18" ht="15" customHeight="1" thickBot="1">
      <c r="A38" s="97">
        <v>36</v>
      </c>
      <c r="B38" s="520"/>
      <c r="C38" s="523"/>
      <c r="D38" s="517"/>
      <c r="E38" s="526"/>
      <c r="F38" s="529"/>
      <c r="G38" s="532"/>
      <c r="H38" s="176"/>
      <c r="I38" s="177"/>
      <c r="J38" s="178"/>
      <c r="K38" s="159">
        <f t="shared" si="0"/>
        <v>0</v>
      </c>
      <c r="L38" s="154" t="str">
        <f>IF($K38="",,IF($B$33=1,VLOOKUP($K38,'申込一覧表'!$I$19:$R$83,4,FALSE),VLOOKUP($K38,'申込一覧表'!$I$87:$R$151,4,FALSE)))</f>
        <v>　</v>
      </c>
      <c r="M38" s="529"/>
      <c r="N38" s="517"/>
      <c r="O38" s="523"/>
      <c r="P38" s="517"/>
      <c r="Q38" s="526"/>
      <c r="R38" s="208">
        <f>IF($K38="",,IF($B$33=1,VLOOKUP($K38,'申込一覧表'!$I$19:$R$83,10,FALSE),VLOOKUP($K38,'申込一覧表'!$I$87:$R$151,10,FALSE)))</f>
        <v>0</v>
      </c>
    </row>
    <row r="39" spans="1:18" ht="15" customHeight="1">
      <c r="A39" s="97">
        <v>37</v>
      </c>
      <c r="B39" s="518"/>
      <c r="C39" s="521">
        <f>IF(B39="",,LOOKUP(B39,'参照表'!W$4:X$5,'参照表'!X$4:X$5))</f>
        <v>0</v>
      </c>
      <c r="D39" s="515"/>
      <c r="E39" s="524">
        <f>IF(D39="",,VLOOKUP(D39,'参照表'!$B$4:$E$91,3,FALSE))</f>
        <v>0</v>
      </c>
      <c r="F39" s="527"/>
      <c r="G39" s="530"/>
      <c r="H39" s="170"/>
      <c r="I39" s="165"/>
      <c r="J39" s="166"/>
      <c r="K39" s="149">
        <f>IF($H39&lt;&gt;"",$H39&amp;"-"&amp;$I39,IF($J39="",$I39,$I39&amp;"-"&amp;$J39))</f>
        <v>0</v>
      </c>
      <c r="L39" s="150" t="str">
        <f>IF($K39="",,IF($B$39=1,VLOOKUP($K39,'申込一覧表'!$I$19:$R$83,4,FALSE),VLOOKUP($K39,'申込一覧表'!$I$87:$R$151,4,FALSE)))</f>
        <v>　</v>
      </c>
      <c r="M39" s="527"/>
      <c r="N39" s="515"/>
      <c r="O39" s="521">
        <f>IF(N39="",,VLOOKUP(N39,'参照表'!$Z$4:$AA$10,2,FALSE))</f>
        <v>0</v>
      </c>
      <c r="P39" s="515"/>
      <c r="Q39" s="524">
        <f>IF(P39="",,LOOKUP(P39,'参照表'!$G$4:$H$568,'参照表'!$H$4:$H$568))</f>
        <v>0</v>
      </c>
      <c r="R39" s="206">
        <f>IF($K39="",,IF($B$39=1,VLOOKUP($K39,'申込一覧表'!$I$19:$R$83,10,FALSE),VLOOKUP($K39,'申込一覧表'!$I$87:$R$151,10,FALSE)))</f>
        <v>0</v>
      </c>
    </row>
    <row r="40" spans="1:18" ht="15" customHeight="1">
      <c r="A40" s="97">
        <v>38</v>
      </c>
      <c r="B40" s="519"/>
      <c r="C40" s="522"/>
      <c r="D40" s="516"/>
      <c r="E40" s="525"/>
      <c r="F40" s="528"/>
      <c r="G40" s="531"/>
      <c r="H40" s="170"/>
      <c r="I40" s="168"/>
      <c r="J40" s="169"/>
      <c r="K40" s="158">
        <f>IF($H40&lt;&gt;"",$H40&amp;"-"&amp;$I40,IF($J40="",$I40,$I40&amp;"-"&amp;$J40))</f>
        <v>0</v>
      </c>
      <c r="L40" s="152" t="str">
        <f>IF($K40="",,IF($B$39=1,VLOOKUP($K40,'申込一覧表'!$I$19:$R$83,4,FALSE),VLOOKUP($K40,'申込一覧表'!$I$87:$R$151,4,FALSE)))</f>
        <v>　</v>
      </c>
      <c r="M40" s="528"/>
      <c r="N40" s="516"/>
      <c r="O40" s="522"/>
      <c r="P40" s="516"/>
      <c r="Q40" s="525"/>
      <c r="R40" s="207">
        <f>IF($K40="",,IF($B$39=1,VLOOKUP($K40,'申込一覧表'!$I$19:$R$83,10,FALSE),VLOOKUP($K40,'申込一覧表'!$I$87:$R$151,10,FALSE)))</f>
        <v>0</v>
      </c>
    </row>
    <row r="41" spans="1:18" ht="15" customHeight="1">
      <c r="A41" s="97">
        <v>39</v>
      </c>
      <c r="B41" s="519"/>
      <c r="C41" s="522"/>
      <c r="D41" s="516"/>
      <c r="E41" s="525"/>
      <c r="F41" s="528"/>
      <c r="G41" s="531"/>
      <c r="H41" s="170"/>
      <c r="I41" s="168"/>
      <c r="J41" s="169"/>
      <c r="K41" s="158">
        <f t="shared" si="0"/>
        <v>0</v>
      </c>
      <c r="L41" s="152" t="str">
        <f>IF($K41="",,IF($B$39=1,VLOOKUP($K41,'申込一覧表'!$I$19:$R$83,4,FALSE),VLOOKUP($K41,'申込一覧表'!$I$87:$R$151,4,FALSE)))</f>
        <v>　</v>
      </c>
      <c r="M41" s="528"/>
      <c r="N41" s="516"/>
      <c r="O41" s="522"/>
      <c r="P41" s="516"/>
      <c r="Q41" s="525"/>
      <c r="R41" s="207">
        <f>IF($K41="",,IF($B$39=1,VLOOKUP($K41,'申込一覧表'!$I$19:$R$83,10,FALSE),VLOOKUP($K41,'申込一覧表'!$I$87:$R$151,10,FALSE)))</f>
        <v>0</v>
      </c>
    </row>
    <row r="42" spans="1:18" ht="15" customHeight="1">
      <c r="A42" s="97">
        <v>40</v>
      </c>
      <c r="B42" s="519"/>
      <c r="C42" s="522"/>
      <c r="D42" s="516"/>
      <c r="E42" s="525"/>
      <c r="F42" s="528"/>
      <c r="G42" s="531"/>
      <c r="H42" s="170"/>
      <c r="I42" s="168"/>
      <c r="J42" s="169"/>
      <c r="K42" s="158">
        <f t="shared" si="0"/>
        <v>0</v>
      </c>
      <c r="L42" s="152" t="str">
        <f>IF($K42="",,IF($B$39=1,VLOOKUP($K42,'申込一覧表'!$I$19:$R$83,4,FALSE),VLOOKUP($K42,'申込一覧表'!$I$87:$R$151,4,FALSE)))</f>
        <v>　</v>
      </c>
      <c r="M42" s="528"/>
      <c r="N42" s="516"/>
      <c r="O42" s="522"/>
      <c r="P42" s="516"/>
      <c r="Q42" s="525"/>
      <c r="R42" s="207">
        <f>IF($K42="",,IF($B$39=1,VLOOKUP($K42,'申込一覧表'!$I$19:$R$83,10,FALSE),VLOOKUP($K42,'申込一覧表'!$I$87:$R$151,10,FALSE)))</f>
        <v>0</v>
      </c>
    </row>
    <row r="43" spans="1:18" ht="15" customHeight="1">
      <c r="A43" s="97">
        <v>41</v>
      </c>
      <c r="B43" s="519"/>
      <c r="C43" s="522"/>
      <c r="D43" s="516"/>
      <c r="E43" s="525"/>
      <c r="F43" s="528"/>
      <c r="G43" s="531"/>
      <c r="H43" s="170"/>
      <c r="I43" s="168"/>
      <c r="J43" s="169"/>
      <c r="K43" s="158">
        <f t="shared" si="0"/>
        <v>0</v>
      </c>
      <c r="L43" s="152" t="str">
        <f>IF($K43="",,IF($B$39=1,VLOOKUP($K43,'申込一覧表'!$I$19:$R$83,4,FALSE),VLOOKUP($K43,'申込一覧表'!$I$87:$R$151,4,FALSE)))</f>
        <v>　</v>
      </c>
      <c r="M43" s="528"/>
      <c r="N43" s="516"/>
      <c r="O43" s="522"/>
      <c r="P43" s="516"/>
      <c r="Q43" s="525"/>
      <c r="R43" s="207">
        <f>IF($K43="",,IF($B$39=1,VLOOKUP($K43,'申込一覧表'!$I$19:$R$83,10,FALSE),VLOOKUP($K43,'申込一覧表'!$I$87:$R$151,10,FALSE)))</f>
        <v>0</v>
      </c>
    </row>
    <row r="44" spans="1:18" ht="15" customHeight="1" thickBot="1">
      <c r="A44" s="97">
        <v>42</v>
      </c>
      <c r="B44" s="520"/>
      <c r="C44" s="523"/>
      <c r="D44" s="517"/>
      <c r="E44" s="526"/>
      <c r="F44" s="529"/>
      <c r="G44" s="532"/>
      <c r="H44" s="176"/>
      <c r="I44" s="177"/>
      <c r="J44" s="178"/>
      <c r="K44" s="159">
        <f t="shared" si="0"/>
        <v>0</v>
      </c>
      <c r="L44" s="154" t="str">
        <f>IF($K44="",,IF($B$39=1,VLOOKUP($K44,'申込一覧表'!$I$19:$R$83,4,FALSE),VLOOKUP($K44,'申込一覧表'!$I$87:$R$151,4,FALSE)))</f>
        <v>　</v>
      </c>
      <c r="M44" s="529"/>
      <c r="N44" s="517"/>
      <c r="O44" s="523"/>
      <c r="P44" s="517"/>
      <c r="Q44" s="526"/>
      <c r="R44" s="208">
        <f>IF($K44="",,IF($B$39=1,VLOOKUP($K44,'申込一覧表'!$I$19:$R$83,10,FALSE),VLOOKUP($K44,'申込一覧表'!$I$87:$R$151,10,FALSE)))</f>
        <v>0</v>
      </c>
    </row>
    <row r="45" spans="1:18" ht="15" customHeight="1">
      <c r="A45" s="97">
        <v>43</v>
      </c>
      <c r="B45" s="518"/>
      <c r="C45" s="521">
        <f>IF(B45="",,LOOKUP(B45,'参照表'!W$4:X$5,'参照表'!X$4:X$5))</f>
        <v>0</v>
      </c>
      <c r="D45" s="515"/>
      <c r="E45" s="524">
        <f>IF(D45="",,VLOOKUP(D45,'参照表'!$B$4:$E$91,3,FALSE))</f>
        <v>0</v>
      </c>
      <c r="F45" s="527"/>
      <c r="G45" s="530"/>
      <c r="H45" s="170"/>
      <c r="I45" s="165"/>
      <c r="J45" s="166"/>
      <c r="K45" s="149">
        <f>IF($H45&lt;&gt;"",$H45&amp;"-"&amp;$I45,IF($J45="",$I45,$I45&amp;"-"&amp;$J45))</f>
        <v>0</v>
      </c>
      <c r="L45" s="150" t="str">
        <f>IF($K45="",,IF($B$45=1,VLOOKUP($K45,'申込一覧表'!$I$19:$R$83,4,FALSE),VLOOKUP($K45,'申込一覧表'!$I$87:$R$151,4,FALSE)))</f>
        <v>　</v>
      </c>
      <c r="M45" s="527"/>
      <c r="N45" s="515"/>
      <c r="O45" s="521">
        <f>IF(N45="",,VLOOKUP(N45,'参照表'!$Z$4:$AA$10,2,FALSE))</f>
        <v>0</v>
      </c>
      <c r="P45" s="515"/>
      <c r="Q45" s="524">
        <f>IF(P45="",,LOOKUP(P45,'参照表'!$G$4:$H$568,'参照表'!$H$4:$H$568))</f>
        <v>0</v>
      </c>
      <c r="R45" s="206">
        <f>IF($K45="",,IF($B$45=1,VLOOKUP($K45,'申込一覧表'!$I$19:$R$83,10,FALSE),VLOOKUP($K45,'申込一覧表'!$I$87:$R$151,10,FALSE)))</f>
        <v>0</v>
      </c>
    </row>
    <row r="46" spans="1:18" ht="15" customHeight="1">
      <c r="A46" s="97">
        <v>44</v>
      </c>
      <c r="B46" s="519"/>
      <c r="C46" s="522"/>
      <c r="D46" s="516"/>
      <c r="E46" s="525"/>
      <c r="F46" s="528"/>
      <c r="G46" s="531"/>
      <c r="H46" s="170"/>
      <c r="I46" s="168"/>
      <c r="J46" s="169"/>
      <c r="K46" s="158">
        <f>IF($H46&lt;&gt;"",$H46&amp;"-"&amp;$I46,IF($J46="",$I46,$I46&amp;"-"&amp;$J46))</f>
        <v>0</v>
      </c>
      <c r="L46" s="152" t="str">
        <f>IF($K46="",,IF($B$45=1,VLOOKUP($K46,'申込一覧表'!$I$19:$R$83,4,FALSE),VLOOKUP($K46,'申込一覧表'!$I$87:$R$151,4,FALSE)))</f>
        <v>　</v>
      </c>
      <c r="M46" s="528"/>
      <c r="N46" s="516"/>
      <c r="O46" s="522"/>
      <c r="P46" s="516"/>
      <c r="Q46" s="525"/>
      <c r="R46" s="207">
        <f>IF($K46="",,IF($B$45=1,VLOOKUP($K46,'申込一覧表'!$I$19:$R$83,10,FALSE),VLOOKUP($K46,'申込一覧表'!$I$87:$R$151,10,FALSE)))</f>
        <v>0</v>
      </c>
    </row>
    <row r="47" spans="1:18" ht="15" customHeight="1">
      <c r="A47" s="97">
        <v>45</v>
      </c>
      <c r="B47" s="519"/>
      <c r="C47" s="522"/>
      <c r="D47" s="516"/>
      <c r="E47" s="525"/>
      <c r="F47" s="528"/>
      <c r="G47" s="531"/>
      <c r="H47" s="170"/>
      <c r="I47" s="168"/>
      <c r="J47" s="169"/>
      <c r="K47" s="158">
        <f t="shared" si="0"/>
        <v>0</v>
      </c>
      <c r="L47" s="152" t="str">
        <f>IF($K47="",,IF($B$45=1,VLOOKUP($K47,'申込一覧表'!$I$19:$R$83,4,FALSE),VLOOKUP($K47,'申込一覧表'!$I$87:$R$151,4,FALSE)))</f>
        <v>　</v>
      </c>
      <c r="M47" s="528"/>
      <c r="N47" s="516"/>
      <c r="O47" s="522"/>
      <c r="P47" s="516"/>
      <c r="Q47" s="525"/>
      <c r="R47" s="207">
        <f>IF($K47="",,IF($B$45=1,VLOOKUP($K47,'申込一覧表'!$I$19:$R$83,10,FALSE),VLOOKUP($K47,'申込一覧表'!$I$87:$R$151,10,FALSE)))</f>
        <v>0</v>
      </c>
    </row>
    <row r="48" spans="1:18" ht="15" customHeight="1">
      <c r="A48" s="97">
        <v>46</v>
      </c>
      <c r="B48" s="519"/>
      <c r="C48" s="522"/>
      <c r="D48" s="516"/>
      <c r="E48" s="525"/>
      <c r="F48" s="528"/>
      <c r="G48" s="531"/>
      <c r="H48" s="170"/>
      <c r="I48" s="168"/>
      <c r="J48" s="169"/>
      <c r="K48" s="158">
        <f t="shared" si="0"/>
        <v>0</v>
      </c>
      <c r="L48" s="152" t="str">
        <f>IF($K48="",,IF($B$45=1,VLOOKUP($K48,'申込一覧表'!$I$19:$R$83,4,FALSE),VLOOKUP($K48,'申込一覧表'!$I$87:$R$151,4,FALSE)))</f>
        <v>　</v>
      </c>
      <c r="M48" s="528"/>
      <c r="N48" s="516"/>
      <c r="O48" s="522"/>
      <c r="P48" s="516"/>
      <c r="Q48" s="525"/>
      <c r="R48" s="207">
        <f>IF($K48="",,IF($B$45=1,VLOOKUP($K48,'申込一覧表'!$I$19:$R$83,10,FALSE),VLOOKUP($K48,'申込一覧表'!$I$87:$R$151,10,FALSE)))</f>
        <v>0</v>
      </c>
    </row>
    <row r="49" spans="1:18" ht="15" customHeight="1">
      <c r="A49" s="97">
        <v>47</v>
      </c>
      <c r="B49" s="519"/>
      <c r="C49" s="522"/>
      <c r="D49" s="516"/>
      <c r="E49" s="525"/>
      <c r="F49" s="528"/>
      <c r="G49" s="531"/>
      <c r="H49" s="170"/>
      <c r="I49" s="168"/>
      <c r="J49" s="169"/>
      <c r="K49" s="158">
        <f t="shared" si="0"/>
        <v>0</v>
      </c>
      <c r="L49" s="152" t="str">
        <f>IF($K49="",,IF($B$45=1,VLOOKUP($K49,'申込一覧表'!$I$19:$R$83,4,FALSE),VLOOKUP($K49,'申込一覧表'!$I$87:$R$151,4,FALSE)))</f>
        <v>　</v>
      </c>
      <c r="M49" s="528"/>
      <c r="N49" s="516"/>
      <c r="O49" s="522"/>
      <c r="P49" s="516"/>
      <c r="Q49" s="525"/>
      <c r="R49" s="207">
        <f>IF($K49="",,IF($B$45=1,VLOOKUP($K49,'申込一覧表'!$I$19:$R$83,10,FALSE),VLOOKUP($K49,'申込一覧表'!$I$87:$R$151,10,FALSE)))</f>
        <v>0</v>
      </c>
    </row>
    <row r="50" spans="1:18" ht="15" customHeight="1" thickBot="1">
      <c r="A50" s="97">
        <v>48</v>
      </c>
      <c r="B50" s="520"/>
      <c r="C50" s="523"/>
      <c r="D50" s="517"/>
      <c r="E50" s="526"/>
      <c r="F50" s="529"/>
      <c r="G50" s="532"/>
      <c r="H50" s="176"/>
      <c r="I50" s="177"/>
      <c r="J50" s="178"/>
      <c r="K50" s="159">
        <f t="shared" si="0"/>
        <v>0</v>
      </c>
      <c r="L50" s="154" t="str">
        <f>IF($K50="",,IF($B$45=1,VLOOKUP($K50,'申込一覧表'!$I$19:$R$83,4,FALSE),VLOOKUP($K50,'申込一覧表'!$I$87:$R$151,4,FALSE)))</f>
        <v>　</v>
      </c>
      <c r="M50" s="529"/>
      <c r="N50" s="517"/>
      <c r="O50" s="523"/>
      <c r="P50" s="517"/>
      <c r="Q50" s="526"/>
      <c r="R50" s="208">
        <f>IF($K50="",,IF($B$45=1,VLOOKUP($K50,'申込一覧表'!$I$19:$R$83,10,FALSE),VLOOKUP($K50,'申込一覧表'!$I$87:$R$151,10,FALSE)))</f>
        <v>0</v>
      </c>
    </row>
  </sheetData>
  <sheetProtection password="CCA9" sheet="1" objects="1" scenarios="1"/>
  <protectedRanges>
    <protectedRange sqref="B3:B50 D3:D50 M3:N50 H39:J50 F3:G50 P3:P50" name="範囲1"/>
    <protectedRange sqref="H3:J38" name="範囲1_1"/>
  </protectedRanges>
  <mergeCells count="91">
    <mergeCell ref="B39:B44"/>
    <mergeCell ref="C39:C44"/>
    <mergeCell ref="D39:D44"/>
    <mergeCell ref="E39:E44"/>
    <mergeCell ref="G45:G50"/>
    <mergeCell ref="B45:B50"/>
    <mergeCell ref="C45:C50"/>
    <mergeCell ref="D45:D50"/>
    <mergeCell ref="E45:E50"/>
    <mergeCell ref="F45:F50"/>
    <mergeCell ref="F39:F44"/>
    <mergeCell ref="G39:G44"/>
    <mergeCell ref="M39:M44"/>
    <mergeCell ref="N39:N44"/>
    <mergeCell ref="N33:N38"/>
    <mergeCell ref="F27:F32"/>
    <mergeCell ref="M27:M32"/>
    <mergeCell ref="G33:G38"/>
    <mergeCell ref="P33:P38"/>
    <mergeCell ref="M45:M50"/>
    <mergeCell ref="P45:P50"/>
    <mergeCell ref="N27:N32"/>
    <mergeCell ref="M33:M38"/>
    <mergeCell ref="N45:N50"/>
    <mergeCell ref="Q45:Q50"/>
    <mergeCell ref="O39:O44"/>
    <mergeCell ref="P39:P44"/>
    <mergeCell ref="Q39:Q44"/>
    <mergeCell ref="O27:O32"/>
    <mergeCell ref="P27:P32"/>
    <mergeCell ref="Q27:Q32"/>
    <mergeCell ref="Q33:Q38"/>
    <mergeCell ref="O45:O50"/>
    <mergeCell ref="O33:O38"/>
    <mergeCell ref="B33:B38"/>
    <mergeCell ref="C33:C38"/>
    <mergeCell ref="D33:D38"/>
    <mergeCell ref="E33:E38"/>
    <mergeCell ref="G27:G32"/>
    <mergeCell ref="B27:B32"/>
    <mergeCell ref="C27:C32"/>
    <mergeCell ref="D27:D32"/>
    <mergeCell ref="E27:E32"/>
    <mergeCell ref="F33:F38"/>
    <mergeCell ref="C15:C20"/>
    <mergeCell ref="D15:D20"/>
    <mergeCell ref="E15:E20"/>
    <mergeCell ref="B21:B26"/>
    <mergeCell ref="C21:C26"/>
    <mergeCell ref="D21:D26"/>
    <mergeCell ref="E21:E26"/>
    <mergeCell ref="Q21:Q26"/>
    <mergeCell ref="O15:O20"/>
    <mergeCell ref="P15:P20"/>
    <mergeCell ref="Q15:Q20"/>
    <mergeCell ref="F15:F20"/>
    <mergeCell ref="G15:G20"/>
    <mergeCell ref="M15:M20"/>
    <mergeCell ref="N15:N20"/>
    <mergeCell ref="F21:F26"/>
    <mergeCell ref="G21:G26"/>
    <mergeCell ref="N9:N14"/>
    <mergeCell ref="M3:M8"/>
    <mergeCell ref="O9:O14"/>
    <mergeCell ref="P9:P14"/>
    <mergeCell ref="B1:L1"/>
    <mergeCell ref="P21:P26"/>
    <mergeCell ref="N21:N26"/>
    <mergeCell ref="O21:O26"/>
    <mergeCell ref="M21:M26"/>
    <mergeCell ref="B15:B20"/>
    <mergeCell ref="Q9:Q14"/>
    <mergeCell ref="M9:M14"/>
    <mergeCell ref="Q3:Q8"/>
    <mergeCell ref="Q1:R1"/>
    <mergeCell ref="B9:B14"/>
    <mergeCell ref="C9:C14"/>
    <mergeCell ref="D9:D14"/>
    <mergeCell ref="E9:E14"/>
    <mergeCell ref="F9:F14"/>
    <mergeCell ref="G9:G14"/>
    <mergeCell ref="M1:P1"/>
    <mergeCell ref="N3:N8"/>
    <mergeCell ref="B3:B8"/>
    <mergeCell ref="C3:C8"/>
    <mergeCell ref="D3:D8"/>
    <mergeCell ref="E3:E8"/>
    <mergeCell ref="F3:F8"/>
    <mergeCell ref="G3:G8"/>
    <mergeCell ref="O3:O8"/>
    <mergeCell ref="P3:P8"/>
  </mergeCells>
  <printOptions horizontalCentered="1" verticalCentered="1"/>
  <pageMargins left="0" right="0" top="0" bottom="0" header="0" footer="0"/>
  <pageSetup horizontalDpi="300" verticalDpi="300" orientation="portrait" paperSize="9" scale="75" r:id="rId1"/>
  <colBreaks count="1" manualBreakCount="1">
    <brk id="18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L50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2.625" style="225" customWidth="1"/>
    <col min="2" max="2" width="12.625" style="225" customWidth="1"/>
    <col min="3" max="3" width="14.625" style="229" customWidth="1"/>
    <col min="4" max="6" width="12.625" style="225" customWidth="1"/>
    <col min="7" max="7" width="14.625" style="225" customWidth="1"/>
    <col min="8" max="8" width="2.625" style="225" customWidth="1"/>
    <col min="9" max="9" width="6.625" style="225" customWidth="1"/>
    <col min="10" max="10" width="30.625" style="225" customWidth="1"/>
    <col min="11" max="11" width="20.625" style="225" customWidth="1"/>
    <col min="12" max="27" width="6.625" style="225" customWidth="1"/>
    <col min="28" max="16384" width="9.00390625" style="225" customWidth="1"/>
  </cols>
  <sheetData>
    <row r="1" spans="2:7" ht="30" customHeight="1">
      <c r="B1" s="535" t="s">
        <v>1459</v>
      </c>
      <c r="C1" s="535"/>
      <c r="D1" s="535"/>
      <c r="E1" s="535"/>
      <c r="F1" s="535"/>
      <c r="G1" s="535"/>
    </row>
    <row r="2" spans="2:7" ht="19.5" customHeight="1" thickBot="1">
      <c r="B2" s="288"/>
      <c r="C2" s="288"/>
      <c r="D2" s="288"/>
      <c r="E2" s="288"/>
      <c r="F2" s="288"/>
      <c r="G2" s="288"/>
    </row>
    <row r="3" spans="2:12" ht="30" customHeight="1">
      <c r="B3" s="536" t="s">
        <v>920</v>
      </c>
      <c r="C3" s="537"/>
      <c r="D3" s="540" t="s">
        <v>921</v>
      </c>
      <c r="E3" s="541"/>
      <c r="F3" s="540" t="s">
        <v>922</v>
      </c>
      <c r="G3" s="542"/>
      <c r="K3" s="226"/>
      <c r="L3" s="226"/>
    </row>
    <row r="4" spans="2:12" ht="30" customHeight="1">
      <c r="B4" s="227" t="s">
        <v>923</v>
      </c>
      <c r="C4" s="259"/>
      <c r="D4" s="228" t="s">
        <v>923</v>
      </c>
      <c r="E4" s="259"/>
      <c r="F4" s="228" t="s">
        <v>923</v>
      </c>
      <c r="G4" s="260"/>
      <c r="I4" s="225" t="s">
        <v>945</v>
      </c>
      <c r="K4" s="226"/>
      <c r="L4" s="226"/>
    </row>
    <row r="5" spans="2:12" ht="30" customHeight="1" thickBot="1">
      <c r="B5" s="538">
        <f>IF($C$4="","",VLOOKUP($C$4,'参照表'!$AD$4:$AE$50,2))</f>
      </c>
      <c r="C5" s="539"/>
      <c r="D5" s="543">
        <f>IF(E4="","",VLOOKUP(E4,'参照表'!$Z$15:$AA$19,2))</f>
      </c>
      <c r="E5" s="543"/>
      <c r="F5" s="544">
        <f>IF(G4="","",VLOOKUP(G4,'参照表'!$G$4:$H$617,2))</f>
      </c>
      <c r="G5" s="545"/>
      <c r="H5" s="229"/>
      <c r="K5" s="226"/>
      <c r="L5" s="226"/>
    </row>
    <row r="6" spans="2:12" ht="9.75" customHeight="1">
      <c r="B6" s="230"/>
      <c r="C6" s="230"/>
      <c r="D6" s="230"/>
      <c r="E6" s="230"/>
      <c r="F6" s="230"/>
      <c r="G6" s="230"/>
      <c r="H6" s="229"/>
      <c r="K6" s="226"/>
      <c r="L6" s="226"/>
    </row>
    <row r="7" spans="2:12" ht="15" customHeight="1">
      <c r="B7" s="231" t="s">
        <v>1287</v>
      </c>
      <c r="C7" s="342" t="s">
        <v>1288</v>
      </c>
      <c r="D7" s="232" t="s">
        <v>924</v>
      </c>
      <c r="E7" s="230"/>
      <c r="F7" s="230"/>
      <c r="G7" s="398"/>
      <c r="H7" s="229"/>
      <c r="K7" s="226"/>
      <c r="L7" s="226"/>
    </row>
    <row r="8" spans="2:12" ht="15" customHeight="1">
      <c r="B8" s="321" t="s">
        <v>1286</v>
      </c>
      <c r="C8" s="343" t="s">
        <v>925</v>
      </c>
      <c r="D8" s="322" t="s">
        <v>924</v>
      </c>
      <c r="E8" s="323"/>
      <c r="F8" s="230"/>
      <c r="G8" s="398"/>
      <c r="H8" s="229"/>
      <c r="K8" s="226"/>
      <c r="L8" s="226"/>
    </row>
    <row r="9" spans="2:12" ht="15" customHeight="1">
      <c r="B9" s="321" t="s">
        <v>1285</v>
      </c>
      <c r="C9" s="343" t="s">
        <v>926</v>
      </c>
      <c r="D9" s="322" t="s">
        <v>924</v>
      </c>
      <c r="E9" s="323"/>
      <c r="F9" s="230"/>
      <c r="G9" s="398"/>
      <c r="H9" s="229"/>
      <c r="K9" s="226"/>
      <c r="L9" s="226"/>
    </row>
    <row r="10" spans="2:12" ht="15" customHeight="1">
      <c r="B10" s="233" t="s">
        <v>1284</v>
      </c>
      <c r="C10" s="343" t="s">
        <v>927</v>
      </c>
      <c r="D10" s="322" t="s">
        <v>928</v>
      </c>
      <c r="E10" s="323"/>
      <c r="F10" s="230"/>
      <c r="G10" s="398"/>
      <c r="H10" s="229"/>
      <c r="I10" s="234"/>
      <c r="J10" s="226"/>
      <c r="K10" s="226"/>
      <c r="L10" s="226"/>
    </row>
    <row r="11" spans="2:12" ht="15" customHeight="1">
      <c r="B11" s="233" t="s">
        <v>1283</v>
      </c>
      <c r="C11" s="343" t="s">
        <v>927</v>
      </c>
      <c r="D11" s="322" t="s">
        <v>1466</v>
      </c>
      <c r="E11" s="323"/>
      <c r="F11" s="235"/>
      <c r="G11" s="398"/>
      <c r="H11" s="229"/>
      <c r="I11" s="234"/>
      <c r="J11" s="226"/>
      <c r="K11" s="226"/>
      <c r="L11" s="226"/>
    </row>
    <row r="12" spans="2:12" ht="30" customHeight="1">
      <c r="B12" s="233" t="s">
        <v>929</v>
      </c>
      <c r="C12" s="229" t="s">
        <v>1289</v>
      </c>
      <c r="D12" s="232" t="s">
        <v>1290</v>
      </c>
      <c r="E12" s="230"/>
      <c r="F12" s="230"/>
      <c r="G12" s="230"/>
      <c r="H12" s="229"/>
      <c r="I12" s="234"/>
      <c r="J12" s="226"/>
      <c r="K12" s="226"/>
      <c r="L12" s="226"/>
    </row>
    <row r="13" spans="2:12" ht="9.75" customHeight="1" thickBot="1">
      <c r="B13" s="233"/>
      <c r="C13" s="314"/>
      <c r="D13" s="232"/>
      <c r="E13" s="230"/>
      <c r="F13" s="230"/>
      <c r="G13" s="230"/>
      <c r="H13" s="229"/>
      <c r="I13" s="234"/>
      <c r="J13" s="226"/>
      <c r="K13" s="226"/>
      <c r="L13" s="226"/>
    </row>
    <row r="14" spans="2:10" ht="30" customHeight="1" thickBot="1">
      <c r="B14" s="236"/>
      <c r="C14" s="237" t="s">
        <v>904</v>
      </c>
      <c r="D14" s="237" t="s">
        <v>930</v>
      </c>
      <c r="E14" s="237" t="s">
        <v>931</v>
      </c>
      <c r="F14" s="237" t="s">
        <v>932</v>
      </c>
      <c r="G14" s="238" t="s">
        <v>933</v>
      </c>
      <c r="H14" s="239"/>
      <c r="I14" s="240"/>
      <c r="J14" s="241"/>
    </row>
    <row r="15" spans="2:10" ht="18.75" customHeight="1">
      <c r="B15" s="345">
        <v>1</v>
      </c>
      <c r="C15" s="346" t="s">
        <v>946</v>
      </c>
      <c r="D15" s="347">
        <f>COUNTIF('申込一覧表'!$D$87:$D$151,$B15)</f>
        <v>0</v>
      </c>
      <c r="E15" s="347">
        <f>COUNTIF('申込一覧表'!$D$19:$D$83,$B15)</f>
        <v>0</v>
      </c>
      <c r="F15" s="347">
        <f>$D15+$E15</f>
        <v>0</v>
      </c>
      <c r="G15" s="344">
        <f>IF($C$4=26,IF($D$5="小学生",$F15*700,IF($D$5="中学生",$F15*700,IF($D$5="高校生",$F15*900,$F15*1000))),IF($D$5="中学生",$F15*700,IF($D$5="高校生",$F15*900,IF($D$5="大学生",$F15*1000,$F15*2000))))</f>
        <v>0</v>
      </c>
      <c r="H15" s="239"/>
      <c r="I15" s="240"/>
      <c r="J15" s="241"/>
    </row>
    <row r="16" spans="2:10" ht="15" customHeight="1">
      <c r="B16" s="301">
        <v>2</v>
      </c>
      <c r="C16" s="315" t="s">
        <v>83</v>
      </c>
      <c r="D16" s="299">
        <f>COUNTIF('申込一覧表'!$D$87:$D$151,$B16)</f>
        <v>0</v>
      </c>
      <c r="E16" s="299">
        <f>COUNTIF('申込一覧表'!$D$19:$D$83,$B16)</f>
        <v>0</v>
      </c>
      <c r="F16" s="299">
        <f>$D16+$E16</f>
        <v>0</v>
      </c>
      <c r="G16" s="300">
        <f>IF($C$4=26,IF($D$5="小学生",$F16*600,IF($D$5="中学生",$F16*700,IF($D$5="高校生",$F16*900,$F16*1000))),IF($D$5="中学生",$F16*700,IF($D$5="高校生",$F16*900,IF($D$5="大学生",$F16*1000,$F16*2000))))</f>
        <v>0</v>
      </c>
      <c r="H16" s="242"/>
      <c r="I16" s="240"/>
      <c r="J16" s="241"/>
    </row>
    <row r="17" spans="2:10" ht="15" customHeight="1">
      <c r="B17" s="302">
        <v>3</v>
      </c>
      <c r="C17" s="316" t="s">
        <v>93</v>
      </c>
      <c r="D17" s="303">
        <f>COUNTIF('申込一覧表'!$D$87:$D$151,$B17)</f>
        <v>0</v>
      </c>
      <c r="E17" s="303">
        <f>COUNTIF('申込一覧表'!$D$19:$D$83,$B17)</f>
        <v>0</v>
      </c>
      <c r="F17" s="303">
        <f aca="true" t="shared" si="0" ref="F17:F30">$D17+$E17</f>
        <v>0</v>
      </c>
      <c r="G17" s="300">
        <f aca="true" t="shared" si="1" ref="G17:G30">IF($C$4=26,IF($D$5="小学生",$F17*600,IF($D$5="中学生",$F17*700,IF($D$5="高校生",$F17*900,$F17*1000))),IF($D$5="中学生",$F17*700,IF($D$5="高校生",$F17*900,IF($D$5="大学生",$F17*1000,$F17*2000))))</f>
        <v>0</v>
      </c>
      <c r="H17" s="242"/>
      <c r="I17" s="240"/>
      <c r="J17" s="241"/>
    </row>
    <row r="18" spans="2:10" ht="15" customHeight="1">
      <c r="B18" s="302">
        <v>5</v>
      </c>
      <c r="C18" s="316" t="s">
        <v>107</v>
      </c>
      <c r="D18" s="303">
        <f>COUNTIF('申込一覧表'!$D$87:$D$151,$B18)</f>
        <v>0</v>
      </c>
      <c r="E18" s="303">
        <f>COUNTIF('申込一覧表'!$D$19:$D$83,$B18)</f>
        <v>0</v>
      </c>
      <c r="F18" s="303">
        <f t="shared" si="0"/>
        <v>0</v>
      </c>
      <c r="G18" s="300">
        <f t="shared" si="1"/>
        <v>0</v>
      </c>
      <c r="H18" s="242"/>
      <c r="I18" s="240"/>
      <c r="J18" s="241"/>
    </row>
    <row r="19" spans="2:10" ht="15" customHeight="1">
      <c r="B19" s="302">
        <v>6</v>
      </c>
      <c r="C19" s="316" t="s">
        <v>116</v>
      </c>
      <c r="D19" s="303">
        <f>COUNTIF('申込一覧表'!$D$87:$D$151,$B19)</f>
        <v>0</v>
      </c>
      <c r="E19" s="303">
        <f>COUNTIF('申込一覧表'!$D$19:$D$83,$B19)</f>
        <v>0</v>
      </c>
      <c r="F19" s="303">
        <f t="shared" si="0"/>
        <v>0</v>
      </c>
      <c r="G19" s="300">
        <f t="shared" si="1"/>
        <v>0</v>
      </c>
      <c r="H19" s="242"/>
      <c r="I19" s="240"/>
      <c r="J19" s="241"/>
    </row>
    <row r="20" spans="2:10" ht="15" customHeight="1">
      <c r="B20" s="302">
        <v>8</v>
      </c>
      <c r="C20" s="316" t="s">
        <v>127</v>
      </c>
      <c r="D20" s="303">
        <f>COUNTIF('申込一覧表'!$D$87:$D$151,$B20)</f>
        <v>0</v>
      </c>
      <c r="E20" s="303">
        <f>COUNTIF('申込一覧表'!$D$19:$D$83,$B20)</f>
        <v>0</v>
      </c>
      <c r="F20" s="303">
        <f t="shared" si="0"/>
        <v>0</v>
      </c>
      <c r="G20" s="300">
        <f t="shared" si="1"/>
        <v>0</v>
      </c>
      <c r="H20" s="242"/>
      <c r="I20" s="240"/>
      <c r="J20" s="241"/>
    </row>
    <row r="21" spans="2:10" ht="15" customHeight="1">
      <c r="B21" s="302">
        <v>10</v>
      </c>
      <c r="C21" s="316" t="s">
        <v>139</v>
      </c>
      <c r="D21" s="303">
        <f>COUNTIF('申込一覧表'!$D$87:$D$151,$B21)</f>
        <v>0</v>
      </c>
      <c r="E21" s="303">
        <f>COUNTIF('申込一覧表'!$D$19:$D$83,$B21)</f>
        <v>0</v>
      </c>
      <c r="F21" s="303">
        <f t="shared" si="0"/>
        <v>0</v>
      </c>
      <c r="G21" s="300">
        <f t="shared" si="1"/>
        <v>0</v>
      </c>
      <c r="H21" s="242"/>
      <c r="I21" s="240"/>
      <c r="J21" s="241"/>
    </row>
    <row r="22" spans="2:10" ht="15" customHeight="1">
      <c r="B22" s="302">
        <v>11</v>
      </c>
      <c r="C22" s="316" t="s">
        <v>146</v>
      </c>
      <c r="D22" s="303">
        <f>COUNTIF('申込一覧表'!$D$87:$D$151,$B22)</f>
        <v>0</v>
      </c>
      <c r="E22" s="303">
        <f>COUNTIF('申込一覧表'!$D$19:$D$83,$B22)</f>
        <v>0</v>
      </c>
      <c r="F22" s="303">
        <f t="shared" si="0"/>
        <v>0</v>
      </c>
      <c r="G22" s="300">
        <f t="shared" si="1"/>
        <v>0</v>
      </c>
      <c r="H22" s="242"/>
      <c r="I22" s="240"/>
      <c r="J22" s="241"/>
    </row>
    <row r="23" spans="2:10" ht="15" customHeight="1">
      <c r="B23" s="302">
        <v>71</v>
      </c>
      <c r="C23" s="316" t="s">
        <v>320</v>
      </c>
      <c r="D23" s="303">
        <f>COUNTIF('申込一覧表'!$D$87:$D$151,$B23)</f>
        <v>0</v>
      </c>
      <c r="E23" s="303">
        <f>COUNTIF('申込一覧表'!$D$19:$D$83,$B23)</f>
        <v>0</v>
      </c>
      <c r="F23" s="303">
        <f t="shared" si="0"/>
        <v>0</v>
      </c>
      <c r="G23" s="300">
        <f t="shared" si="1"/>
        <v>0</v>
      </c>
      <c r="H23" s="242"/>
      <c r="I23" s="240"/>
      <c r="J23" s="241"/>
    </row>
    <row r="24" spans="2:10" ht="15" customHeight="1">
      <c r="B24" s="302">
        <v>73</v>
      </c>
      <c r="C24" s="316" t="s">
        <v>325</v>
      </c>
      <c r="D24" s="303">
        <f>COUNTIF('申込一覧表'!$D$87:$D$151,$B24)</f>
        <v>0</v>
      </c>
      <c r="E24" s="303">
        <f>COUNTIF('申込一覧表'!$D$19:$D$83,$B24)</f>
        <v>0</v>
      </c>
      <c r="F24" s="303">
        <f t="shared" si="0"/>
        <v>0</v>
      </c>
      <c r="G24" s="300">
        <f t="shared" si="1"/>
        <v>0</v>
      </c>
      <c r="H24" s="242"/>
      <c r="I24" s="240"/>
      <c r="J24" s="241"/>
    </row>
    <row r="25" spans="2:10" ht="15" customHeight="1">
      <c r="B25" s="370">
        <v>80</v>
      </c>
      <c r="C25" s="371" t="s">
        <v>943</v>
      </c>
      <c r="D25" s="372">
        <f>COUNTIF('申込一覧表'!$D$87:$D$151,$B25)</f>
        <v>0</v>
      </c>
      <c r="E25" s="372">
        <f>COUNTIF('申込一覧表'!$D$19:$D$83,$B25)</f>
        <v>0</v>
      </c>
      <c r="F25" s="372">
        <f t="shared" si="0"/>
        <v>0</v>
      </c>
      <c r="G25" s="373">
        <f t="shared" si="1"/>
        <v>0</v>
      </c>
      <c r="H25" s="242"/>
      <c r="I25" s="240"/>
      <c r="J25" s="241"/>
    </row>
    <row r="26" spans="2:10" ht="15" customHeight="1">
      <c r="B26" s="302">
        <v>81</v>
      </c>
      <c r="C26" s="316" t="s">
        <v>934</v>
      </c>
      <c r="D26" s="303">
        <f>COUNTIF('申込一覧表'!$D$87:$D$151,$B26)</f>
        <v>0</v>
      </c>
      <c r="E26" s="303">
        <f>COUNTIF('申込一覧表'!$D$19:$D$83,$B26)</f>
        <v>0</v>
      </c>
      <c r="F26" s="303">
        <f t="shared" si="0"/>
        <v>0</v>
      </c>
      <c r="G26" s="300">
        <f t="shared" si="1"/>
        <v>0</v>
      </c>
      <c r="H26" s="243"/>
      <c r="I26" s="244"/>
      <c r="J26" s="245"/>
    </row>
    <row r="27" spans="2:8" ht="15" customHeight="1">
      <c r="B27" s="302">
        <v>82</v>
      </c>
      <c r="C27" s="374" t="s">
        <v>1378</v>
      </c>
      <c r="D27" s="303">
        <f>COUNTIF('申込一覧表'!$D$87:$D$151,$B27)</f>
        <v>0</v>
      </c>
      <c r="E27" s="303">
        <f>COUNTIF('申込一覧表'!$D$19:$D$83,$B27)</f>
        <v>0</v>
      </c>
      <c r="F27" s="303">
        <f t="shared" si="0"/>
        <v>0</v>
      </c>
      <c r="G27" s="300">
        <f t="shared" si="1"/>
        <v>0</v>
      </c>
      <c r="H27" s="243"/>
    </row>
    <row r="28" spans="2:8" ht="15" customHeight="1">
      <c r="B28" s="302">
        <v>83</v>
      </c>
      <c r="C28" s="316" t="s">
        <v>935</v>
      </c>
      <c r="D28" s="303">
        <f>COUNTIF('申込一覧表'!$D$87:$D$151,$B28)</f>
        <v>0</v>
      </c>
      <c r="E28" s="303">
        <f>COUNTIF('申込一覧表'!$D$19:$D$83,$B28)</f>
        <v>0</v>
      </c>
      <c r="F28" s="303">
        <f t="shared" si="0"/>
        <v>0</v>
      </c>
      <c r="G28" s="300">
        <f t="shared" si="1"/>
        <v>0</v>
      </c>
      <c r="H28" s="243"/>
    </row>
    <row r="29" spans="2:8" ht="15" customHeight="1">
      <c r="B29" s="302">
        <v>84</v>
      </c>
      <c r="C29" s="316" t="s">
        <v>936</v>
      </c>
      <c r="D29" s="303">
        <f>COUNTIF('申込一覧表'!$D$87:$D$151,$B29)</f>
        <v>0</v>
      </c>
      <c r="E29" s="303">
        <f>COUNTIF('申込一覧表'!$D$19:$D$83,$B29)</f>
        <v>0</v>
      </c>
      <c r="F29" s="303">
        <f t="shared" si="0"/>
        <v>0</v>
      </c>
      <c r="G29" s="300">
        <f t="shared" si="1"/>
        <v>0</v>
      </c>
      <c r="H29" s="243"/>
    </row>
    <row r="30" spans="2:8" ht="15" customHeight="1">
      <c r="B30" s="302">
        <v>85</v>
      </c>
      <c r="C30" s="316" t="s">
        <v>937</v>
      </c>
      <c r="D30" s="303">
        <f>COUNTIF('申込一覧表'!$D$87:$D$151,$B30)</f>
        <v>0</v>
      </c>
      <c r="E30" s="303">
        <f>COUNTIF('申込一覧表'!$D$19:$D$83,$B30)</f>
        <v>0</v>
      </c>
      <c r="F30" s="303">
        <f t="shared" si="0"/>
        <v>0</v>
      </c>
      <c r="G30" s="300">
        <f t="shared" si="1"/>
        <v>0</v>
      </c>
      <c r="H30" s="243"/>
    </row>
    <row r="31" spans="2:8" ht="19.5">
      <c r="B31" s="552" t="s">
        <v>938</v>
      </c>
      <c r="C31" s="553"/>
      <c r="D31" s="247">
        <f>SUM($D15:$D30)</f>
        <v>0</v>
      </c>
      <c r="E31" s="247">
        <f>SUM($E15:$E30)</f>
        <v>0</v>
      </c>
      <c r="F31" s="247">
        <f>SUM(F15:F30)</f>
        <v>0</v>
      </c>
      <c r="G31" s="246">
        <f>SUM(G15:G30)</f>
        <v>0</v>
      </c>
      <c r="H31" s="243"/>
    </row>
    <row r="32" spans="2:8" ht="19.5">
      <c r="B32" s="552" t="s">
        <v>22</v>
      </c>
      <c r="C32" s="553"/>
      <c r="D32" s="247">
        <f>COUNTIF('申込リレー票'!$B$3:$B$50,2)</f>
        <v>0</v>
      </c>
      <c r="E32" s="247">
        <f>COUNTIF('申込リレー票'!$B$3:$B$50,1)</f>
        <v>0</v>
      </c>
      <c r="F32" s="247">
        <f>D32+E32</f>
        <v>0</v>
      </c>
      <c r="G32" s="246">
        <f>IF($C$4=26,IF($E$4="e",$F32*1000,$F32*1500),$F32*1500)</f>
        <v>0</v>
      </c>
      <c r="H32" s="243"/>
    </row>
    <row r="33" spans="2:8" ht="19.5">
      <c r="B33" s="549" t="s">
        <v>1291</v>
      </c>
      <c r="C33" s="550"/>
      <c r="D33" s="550"/>
      <c r="E33" s="551"/>
      <c r="F33" s="248"/>
      <c r="G33" s="249">
        <f>IF($F$33="0","",$F33*500)</f>
        <v>0</v>
      </c>
      <c r="H33" s="243"/>
    </row>
    <row r="34" spans="2:8" ht="30" customHeight="1" thickBot="1">
      <c r="B34" s="250"/>
      <c r="C34" s="317"/>
      <c r="D34" s="251"/>
      <c r="E34" s="554" t="s">
        <v>939</v>
      </c>
      <c r="F34" s="554"/>
      <c r="G34" s="252">
        <f>SUM(G31:G33)</f>
        <v>0</v>
      </c>
      <c r="H34" s="243"/>
    </row>
    <row r="36" spans="2:3" s="254" customFormat="1" ht="15" customHeight="1">
      <c r="B36" s="253"/>
      <c r="C36" s="318"/>
    </row>
    <row r="37" spans="2:3" s="254" customFormat="1" ht="15" customHeight="1">
      <c r="B37" s="253"/>
      <c r="C37" s="318"/>
    </row>
    <row r="38" spans="2:3" s="254" customFormat="1" ht="15" customHeight="1">
      <c r="B38" s="253"/>
      <c r="C38" s="318"/>
    </row>
    <row r="39" spans="2:3" s="254" customFormat="1" ht="15" customHeight="1">
      <c r="B39" s="253" t="s">
        <v>947</v>
      </c>
      <c r="C39" s="318"/>
    </row>
    <row r="40" spans="2:3" s="254" customFormat="1" ht="15" customHeight="1">
      <c r="B40" s="324" t="s">
        <v>1292</v>
      </c>
      <c r="C40" s="318"/>
    </row>
    <row r="41" s="254" customFormat="1" ht="15" customHeight="1">
      <c r="C41" s="318"/>
    </row>
    <row r="42" spans="2:3" s="254" customFormat="1" ht="15" customHeight="1">
      <c r="B42" s="253" t="s">
        <v>1467</v>
      </c>
      <c r="C42" s="318"/>
    </row>
    <row r="43" s="254" customFormat="1" ht="15" customHeight="1">
      <c r="C43" s="319"/>
    </row>
    <row r="44" spans="2:7" s="254" customFormat="1" ht="16.5" customHeight="1">
      <c r="B44" s="548" t="s">
        <v>954</v>
      </c>
      <c r="C44" s="547"/>
      <c r="D44" s="547"/>
      <c r="E44" s="547"/>
      <c r="F44" s="547"/>
      <c r="G44" s="547"/>
    </row>
    <row r="45" spans="3:8" s="254" customFormat="1" ht="15" customHeight="1">
      <c r="C45" s="320" t="s">
        <v>948</v>
      </c>
      <c r="D45" s="255" t="s">
        <v>949</v>
      </c>
      <c r="F45" s="555" t="s">
        <v>1421</v>
      </c>
      <c r="G45" s="556"/>
      <c r="H45" s="557"/>
    </row>
    <row r="46" spans="3:8" s="254" customFormat="1" ht="15" customHeight="1">
      <c r="C46" s="320" t="s">
        <v>950</v>
      </c>
      <c r="D46" s="256">
        <v>14450</v>
      </c>
      <c r="F46" s="392" t="s">
        <v>1422</v>
      </c>
      <c r="G46" s="393">
        <v>448</v>
      </c>
      <c r="H46" s="394"/>
    </row>
    <row r="47" spans="2:8" ht="16.5" customHeight="1">
      <c r="B47" s="254"/>
      <c r="C47" s="320" t="s">
        <v>951</v>
      </c>
      <c r="D47" s="283">
        <v>45410421</v>
      </c>
      <c r="E47" s="254"/>
      <c r="F47" s="392" t="s">
        <v>1423</v>
      </c>
      <c r="G47" s="393">
        <v>4541042</v>
      </c>
      <c r="H47" s="395"/>
    </row>
    <row r="48" spans="2:8" s="254" customFormat="1" ht="17.25" customHeight="1">
      <c r="B48" s="225"/>
      <c r="C48" s="320" t="s">
        <v>952</v>
      </c>
      <c r="D48" s="255" t="s">
        <v>953</v>
      </c>
      <c r="E48" s="225"/>
      <c r="F48" s="558" t="s">
        <v>1424</v>
      </c>
      <c r="G48" s="559"/>
      <c r="H48" s="560"/>
    </row>
    <row r="49" spans="2:8" ht="24" customHeight="1" thickBot="1">
      <c r="B49" s="546" t="s">
        <v>1460</v>
      </c>
      <c r="C49" s="547"/>
      <c r="D49" s="547"/>
      <c r="E49" s="547"/>
      <c r="F49" s="547"/>
      <c r="G49" s="547"/>
      <c r="H49" s="257"/>
    </row>
    <row r="50" spans="5:8" ht="30" customHeight="1" thickBot="1">
      <c r="E50" s="258" t="s">
        <v>900</v>
      </c>
      <c r="F50" s="275" t="s">
        <v>940</v>
      </c>
      <c r="G50" s="276"/>
      <c r="H50" s="275"/>
    </row>
    <row r="51" ht="15" customHeight="1"/>
    <row r="52" ht="15" customHeight="1"/>
    <row r="53" ht="15" customHeight="1"/>
    <row r="54" ht="15" customHeight="1"/>
  </sheetData>
  <sheetProtection password="CCA9" sheet="1" objects="1" scenarios="1"/>
  <protectedRanges>
    <protectedRange sqref="C4 E4 G4 F33" name="範囲1"/>
  </protectedRanges>
  <mergeCells count="15">
    <mergeCell ref="B49:G49"/>
    <mergeCell ref="B44:G44"/>
    <mergeCell ref="B33:E33"/>
    <mergeCell ref="B31:C31"/>
    <mergeCell ref="B32:C32"/>
    <mergeCell ref="E34:F34"/>
    <mergeCell ref="F45:H45"/>
    <mergeCell ref="F48:H48"/>
    <mergeCell ref="B1:G1"/>
    <mergeCell ref="B3:C3"/>
    <mergeCell ref="B5:C5"/>
    <mergeCell ref="D3:E3"/>
    <mergeCell ref="F3:G3"/>
    <mergeCell ref="D5:E5"/>
    <mergeCell ref="F5:G5"/>
  </mergeCells>
  <printOptions horizontalCentered="1" verticalCentered="1"/>
  <pageMargins left="0" right="0" top="0" bottom="0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櫻井美空</dc:creator>
  <cp:keywords/>
  <dc:description/>
  <cp:lastModifiedBy>U4</cp:lastModifiedBy>
  <dcterms:created xsi:type="dcterms:W3CDTF">2020-09-09T04:00:57Z</dcterms:created>
  <dcterms:modified xsi:type="dcterms:W3CDTF">2024-03-21T02:29:14Z</dcterms:modified>
  <cp:category/>
  <cp:version/>
  <cp:contentType/>
  <cp:contentStatus/>
</cp:coreProperties>
</file>